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3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I:\2025\Modrý sešit 2024\Data 2024\I\"/>
    </mc:Choice>
  </mc:AlternateContent>
  <xr:revisionPtr revIDLastSave="0" documentId="13_ncr:1_{4188E064-7BDE-4BCA-B7D8-E1E3E42FF80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1.1" sheetId="1" r:id="rId1"/>
    <sheet name="1.2" sheetId="2" r:id="rId2"/>
    <sheet name="2.1" sheetId="4" r:id="rId3"/>
    <sheet name="1.3" sheetId="3" r:id="rId4"/>
    <sheet name="2.2" sheetId="5" r:id="rId5"/>
    <sheet name="2.3" sheetId="6" r:id="rId6"/>
    <sheet name="2.4" sheetId="7" r:id="rId7"/>
    <sheet name="3.1" sheetId="8" r:id="rId8"/>
    <sheet name="3.2" sheetId="9" r:id="rId9"/>
    <sheet name="3.3" sheetId="10" r:id="rId10"/>
    <sheet name="3.4" sheetId="11" r:id="rId11"/>
    <sheet name="4.1" sheetId="12" r:id="rId12"/>
    <sheet name="4.2" sheetId="13" r:id="rId13"/>
  </sheets>
  <definedNames>
    <definedName name="_Str15">#REF!</definedName>
    <definedName name="_Str17">#REF!</definedName>
    <definedName name="_xlchart.v5.0" hidden="1">'3.1'!$A$4</definedName>
    <definedName name="_xlchart.v5.1" hidden="1">'3.1'!$A$5:$A$18</definedName>
    <definedName name="_xlchart.v5.10" hidden="1">'3.2'!$A$4</definedName>
    <definedName name="_xlchart.v5.11" hidden="1">'3.2'!$A$5:$A$18</definedName>
    <definedName name="_xlchart.v5.12" hidden="1">'3.2'!$B$4</definedName>
    <definedName name="_xlchart.v5.13" hidden="1">'3.2'!$D$3:$E$3</definedName>
    <definedName name="_xlchart.v5.14" hidden="1">'3.2'!$D$5:$D$18</definedName>
    <definedName name="_xlchart.v5.2" hidden="1">'3.1'!$B$3:$C$3</definedName>
    <definedName name="_xlchart.v5.3" hidden="1">'3.1'!$B$4</definedName>
    <definedName name="_xlchart.v5.4" hidden="1">'3.1'!$B$5:$B$18</definedName>
    <definedName name="_xlchart.v5.5" hidden="1">'3.2'!$A$4</definedName>
    <definedName name="_xlchart.v5.6" hidden="1">'3.2'!$A$5:$A$18</definedName>
    <definedName name="_xlchart.v5.7" hidden="1">'3.2'!$B$3:$C$3</definedName>
    <definedName name="_xlchart.v5.8" hidden="1">'3.2'!$B$4</definedName>
    <definedName name="_xlchart.v5.9" hidden="1">'3.2'!$B$5:$B$18</definedName>
    <definedName name="_xlnm.Database" localSheetId="11">'4.1'!$A$1:$C$32</definedName>
    <definedName name="_xlnm.Database" localSheetId="12">'4.2'!$A$1:$C$39</definedName>
    <definedName name="_xlnm.Database">#REF!</definedName>
    <definedName name="DataCLKM">#REF!</definedName>
    <definedName name="DataCrkve09">#REF!</definedName>
    <definedName name="DataPodnk09">#REF!</definedName>
    <definedName name="DataStati09" localSheetId="4">'2.2'!$A$3:$R$20</definedName>
    <definedName name="DataStati09">#REF!</definedName>
    <definedName name="Dotaz_z_MySQLMuzea10">#REF!</definedName>
    <definedName name="expozice">#REF!</definedName>
    <definedName name="KVA">#REF!</definedName>
    <definedName name="KVAII">#REF!</definedName>
    <definedName name="Muzea10Statní">#REF!</definedName>
    <definedName name="Muzea15ČR">#REF!</definedName>
    <definedName name="Muzea15Typ">#REF!</definedName>
    <definedName name="Muzea16">#REF!</definedName>
    <definedName name="návštěvníci" localSheetId="12">'4.2'!$A$3:$C$54</definedName>
    <definedName name="návštěvníci">#REF!</definedName>
    <definedName name="návštěvníciII">#REF!</definedName>
    <definedName name="_xlnm.Print_Titles" localSheetId="3">'1.3'!$A:$A,'1.3'!$3:$3</definedName>
    <definedName name="_xlnm.Print_Titles" localSheetId="2">'2.1'!$A:$A,'2.1'!$3:$3</definedName>
    <definedName name="_xlnm.Print_Titles" localSheetId="4">'2.2'!$A:$A,'2.2'!$3:$3</definedName>
    <definedName name="_xlnm.Print_Titles" localSheetId="6">'2.4'!$A:$A,'2.4'!$3:$3</definedName>
    <definedName name="_xlnm.Print_Area" localSheetId="0">'1.1'!$A$1:$K$10</definedName>
    <definedName name="_xlnm.Print_Area" localSheetId="1">'1.2'!$A$2:$G$16</definedName>
    <definedName name="_xlnm.Print_Area" localSheetId="3">'1.3'!$A$1:$J$15</definedName>
    <definedName name="_xlnm.Print_Area" localSheetId="2">'2.1'!$A$1:$J$23</definedName>
    <definedName name="_xlnm.Print_Area" localSheetId="4">'2.2'!$A$1:$J$23</definedName>
    <definedName name="_xlnm.Print_Area" localSheetId="5">'2.3'!$A$2:$J$15</definedName>
    <definedName name="_xlnm.Print_Area" localSheetId="6">'2.4'!$A$1:$J$15</definedName>
    <definedName name="_xlnm.Print_Area" localSheetId="7">'3.1'!$A$1:$I$18</definedName>
    <definedName name="_xlnm.Print_Area" localSheetId="8">'3.2'!$A$1:$I$18</definedName>
    <definedName name="_xlnm.Print_Area" localSheetId="9">'3.3'!$A$1:$G$18</definedName>
    <definedName name="_xlnm.Print_Area" localSheetId="10">'3.4'!$A$1:$I$18</definedName>
    <definedName name="_xlnm.Print_Area" localSheetId="11">'4.1'!$A$1:$H$32</definedName>
    <definedName name="_xlnm.Print_Area" localSheetId="12">'4.2'!$A$3:$C$54</definedName>
    <definedName name="Str_11">#REF!</definedName>
    <definedName name="Str_13">#REF!</definedName>
    <definedName name="Str_15">#REF!</definedName>
    <definedName name="Str_17">#REF!</definedName>
    <definedName name="Str_19">#REF!</definedName>
    <definedName name="Str_21">#REF!</definedName>
    <definedName name="Str_23">#REF!</definedName>
    <definedName name="Str_23II">#REF!</definedName>
    <definedName name="Str_25">#REF!</definedName>
    <definedName name="Str_25II">#REF!</definedName>
    <definedName name="Str00">#REF!</definedName>
    <definedName name="Str01A">#REF!</definedName>
    <definedName name="Str15II">#REF!</definedName>
    <definedName name="Str17II">#REF!</definedName>
    <definedName name="VybrIndyMuGal20Clkm">#REF!</definedName>
    <definedName name="výstav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6" i="2" l="1"/>
  <c r="H15" i="2"/>
  <c r="H14" i="2"/>
  <c r="H13" i="2"/>
  <c r="H12" i="2"/>
  <c r="H11" i="2"/>
  <c r="H10" i="2"/>
  <c r="H9" i="2"/>
  <c r="H8" i="2"/>
  <c r="H7" i="2"/>
  <c r="H6" i="2"/>
  <c r="H5" i="2"/>
  <c r="F16" i="2"/>
  <c r="F15" i="2"/>
  <c r="F14" i="2"/>
  <c r="F13" i="2"/>
  <c r="F12" i="2"/>
  <c r="F11" i="2"/>
  <c r="F10" i="2"/>
  <c r="F9" i="2"/>
  <c r="F8" i="2"/>
  <c r="F7" i="2"/>
  <c r="F6" i="2"/>
  <c r="F5" i="2"/>
  <c r="D6" i="2"/>
  <c r="D7" i="2"/>
  <c r="D8" i="2"/>
  <c r="D9" i="2"/>
  <c r="D10" i="2"/>
  <c r="D11" i="2"/>
  <c r="D12" i="2"/>
  <c r="D13" i="2"/>
  <c r="D14" i="2"/>
  <c r="D15" i="2"/>
  <c r="D16" i="2"/>
  <c r="D5" i="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4" i="12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H19" i="11"/>
  <c r="I19" i="11"/>
  <c r="H20" i="11"/>
  <c r="I20" i="11"/>
  <c r="G20" i="11"/>
  <c r="F20" i="11"/>
  <c r="E20" i="11"/>
  <c r="D20" i="11"/>
  <c r="C20" i="11"/>
  <c r="B20" i="11"/>
  <c r="G19" i="11"/>
  <c r="F19" i="11"/>
  <c r="E19" i="11"/>
  <c r="D19" i="11"/>
  <c r="C19" i="11"/>
  <c r="B19" i="11"/>
  <c r="G20" i="10"/>
  <c r="F20" i="10"/>
  <c r="E20" i="10"/>
  <c r="D20" i="10"/>
  <c r="C20" i="10"/>
  <c r="B20" i="10"/>
  <c r="G19" i="10"/>
  <c r="F19" i="10"/>
  <c r="E19" i="10"/>
  <c r="D19" i="10"/>
  <c r="C19" i="10"/>
  <c r="B19" i="10"/>
  <c r="I4" i="8"/>
  <c r="H4" i="8"/>
  <c r="F4" i="8"/>
  <c r="E4" i="8"/>
  <c r="C4" i="8"/>
  <c r="B4" i="8"/>
</calcChain>
</file>

<file path=xl/sharedStrings.xml><?xml version="1.0" encoding="utf-8"?>
<sst xmlns="http://schemas.openxmlformats.org/spreadsheetml/2006/main" count="470" uniqueCount="237">
  <si>
    <t>MUZEA A GALERIE – VYBRANÉ UKAZATELE</t>
  </si>
  <si>
    <t>TABULKA 1.1 ČASOVÁ ŘADA 2002–2022</t>
  </si>
  <si>
    <t>Ukazatel</t>
  </si>
  <si>
    <t>Muzea a galerie</t>
  </si>
  <si>
    <t>Expozice a výstavy</t>
  </si>
  <si>
    <t>expozice</t>
  </si>
  <si>
    <t>výstavy</t>
  </si>
  <si>
    <t>Návštěvníci (v tis.)</t>
  </si>
  <si>
    <t xml:space="preserve">Návštěvníci na 1 tis. obyv. </t>
  </si>
  <si>
    <t>TABULKA 1.2 VYBRANÉ UKAZATELE PODLE ZŘIZOVATELE</t>
  </si>
  <si>
    <t>Celkem</t>
  </si>
  <si>
    <t>Ostatní</t>
  </si>
  <si>
    <t>Muzea</t>
  </si>
  <si>
    <t>Galerie</t>
  </si>
  <si>
    <t>Pobočky</t>
  </si>
  <si>
    <t>Expozice</t>
  </si>
  <si>
    <t>Výstavy</t>
  </si>
  <si>
    <t>putovní výstavy</t>
  </si>
  <si>
    <t>Návštěvníci</t>
  </si>
  <si>
    <t>Přednášky a jiné kulturně výchovné akce</t>
  </si>
  <si>
    <t xml:space="preserve">Návštěvníci přednášek a jiných kulturně výchovných akcí </t>
  </si>
  <si>
    <r>
      <rPr>
        <b/>
        <sz val="11"/>
        <color rgb="FF000000"/>
        <rFont val="Calibri"/>
        <family val="2"/>
        <charset val="238"/>
      </rPr>
      <t>Počet m</t>
    </r>
    <r>
      <rPr>
        <b/>
        <vertAlign val="superscript"/>
        <sz val="11"/>
        <color rgb="FF000000"/>
        <rFont val="Calibri"/>
        <family val="2"/>
        <charset val="238"/>
      </rPr>
      <t>2</t>
    </r>
    <r>
      <rPr>
        <b/>
        <sz val="11"/>
        <color rgb="FF000000"/>
        <rFont val="Calibri"/>
        <family val="2"/>
        <charset val="238"/>
      </rPr>
      <t xml:space="preserve"> celkové výstavní plochy</t>
    </r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</si>
  <si>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 xml:space="preserve"> pro stálé expozice</t>
    </r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</si>
  <si>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 xml:space="preserve"> pro bezbariérový přístup</t>
    </r>
  </si>
  <si>
    <t>TABULKA 1.3 POROVNÁNÍ UKAZATELŮ V ČASOVÉ ŘADĚ</t>
  </si>
  <si>
    <t>MUZEA A GALERIE – PODLE ZŘIZOVATELE</t>
  </si>
  <si>
    <t>TABULKA 2.1 MUZEA A GALERIE ZŘIZOVANÉ MK, JINÝMI RESORTY, KRAJI, OBCEMI A MĚSTY</t>
  </si>
  <si>
    <t>Návštěvníci přednášek a jiných kulturně výchovných akcí</t>
  </si>
  <si>
    <t>Zaměstnanci (přepočtený stav)</t>
  </si>
  <si>
    <t>počet odborných pracovníků</t>
  </si>
  <si>
    <t>Tržby za vlastní výkony (v tis. Kč)</t>
  </si>
  <si>
    <t>vybrané vstupné (v tis. Kč)</t>
  </si>
  <si>
    <t>Neinvestiční výdaje (v tis. Kč)</t>
  </si>
  <si>
    <t>výdaje na nákup sbírkových předmětů (v tis. Kč)</t>
  </si>
  <si>
    <t>%  soběstačnosti</t>
  </si>
  <si>
    <t>TABULKA 2.2 MUZEA A GALERIE ZŘIZOVANÉ MK</t>
  </si>
  <si>
    <t>TABULKA 2.3 MUZEA A GALERIE ZŘIZOVANÉ SPOLKY, CÍRKVÍ, OBECNĚ PROSPĚŠNÝMI SPOLEČNOSTMI AJ.</t>
  </si>
  <si>
    <t>TABULKA 2.4 MUZEA A GALERIE ZŘIZOVANÉ PODNIKATELSKÝMI SUBJEKTY</t>
  </si>
  <si>
    <t>MUZEA A GALERIE – PODLE KRAJŮ ČR</t>
  </si>
  <si>
    <t>TABULKA 3.1 VYBRANÉ UKAZATELE PODLE KRAJŮ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</si>
  <si>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</si>
  <si>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</si>
  <si>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</si>
  <si>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</si>
  <si>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</si>
  <si>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</si>
  <si>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</si>
  <si>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</si>
  <si>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</si>
  <si>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</si>
  <si>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</si>
  <si>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</si>
  <si>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</si>
  <si>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</si>
  <si>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TABULKA 3.2 VYBRANÉ UKAZATELE PODLE KRAJŮ</t>
  </si>
  <si>
    <t>Přednášky aj. kulturně výchovné akce</t>
  </si>
  <si>
    <t xml:space="preserve">Návštěvníci přednášek aj. kult. výchov. akcí </t>
  </si>
  <si>
    <t>2023</t>
  </si>
  <si>
    <t>TABULKA 3.3 MUZEA A GALERIE ZŘIZOVANÉ MK, JINÝMI RESORTY, KRAJI, OBCEMI A MĚSTY PODLE KRAJŮ</t>
  </si>
  <si>
    <t>TABULKA 3.4 MUZEA A GALERIE ZŘIZOVANÉ MK, JINÝMI RESORTY, KRAJI, OBCEMI A MĚSTY PODLE KRAJŮ</t>
  </si>
  <si>
    <t>;</t>
  </si>
  <si>
    <t>MUZEA A GALERIE – PODLE NÁVŠTĚVNOSTI</t>
  </si>
  <si>
    <t>TABULKA 4.1 POŘADÍ MUZEÍ SOUHLASÍCÍCH SE ZVEŘEJNĚNÍM DAT - PODLE NÁVŠTĚVNOSTI</t>
  </si>
  <si>
    <t>1.</t>
  </si>
  <si>
    <t>Národní muzeum, Praha</t>
  </si>
  <si>
    <t>30.</t>
  </si>
  <si>
    <t>Vlastivědné muzeum v Šumperku</t>
  </si>
  <si>
    <t>2.</t>
  </si>
  <si>
    <t>Židovské muzeum v Praze</t>
  </si>
  <si>
    <t>31.</t>
  </si>
  <si>
    <t>Muzeum Mladoboleslavska, Mladá Boleslav</t>
  </si>
  <si>
    <t>3.</t>
  </si>
  <si>
    <t>Vojenský historický ústav Praha</t>
  </si>
  <si>
    <t>32.</t>
  </si>
  <si>
    <t>Regionální muzeum v Kolíně</t>
  </si>
  <si>
    <t>4.</t>
  </si>
  <si>
    <t>Sex Machines Museum, Praha</t>
  </si>
  <si>
    <t>33.</t>
  </si>
  <si>
    <t>Západočeské muzeum v Plzni</t>
  </si>
  <si>
    <t>5.</t>
  </si>
  <si>
    <t>Národní zemědělské muzeum, Praha</t>
  </si>
  <si>
    <t>34.</t>
  </si>
  <si>
    <t>Husitské muzeum v Táboře</t>
  </si>
  <si>
    <t>6.</t>
  </si>
  <si>
    <t>Národní muzeum v přírodě, Rožnov pod Radhoštěm</t>
  </si>
  <si>
    <t>35.</t>
  </si>
  <si>
    <t>Muzeum středního Pootaví Strakonice</t>
  </si>
  <si>
    <t>7.</t>
  </si>
  <si>
    <t>Národní technické muzeum, Praha</t>
  </si>
  <si>
    <t>36.</t>
  </si>
  <si>
    <t>Městské muzeum Františkovy Lázně</t>
  </si>
  <si>
    <t>8.</t>
  </si>
  <si>
    <t>Památník Terezín</t>
  </si>
  <si>
    <t>37.</t>
  </si>
  <si>
    <t>Uměleckoprůmyslové museum v Praze</t>
  </si>
  <si>
    <t>9.</t>
  </si>
  <si>
    <t>Muzeum Pražského Jezulátka, Praha</t>
  </si>
  <si>
    <t>38.</t>
  </si>
  <si>
    <t>Jihomoravské muzeum ve Znojmě</t>
  </si>
  <si>
    <t>10.</t>
  </si>
  <si>
    <t>Moravské zemské muzeum, Brno</t>
  </si>
  <si>
    <t>39.</t>
  </si>
  <si>
    <t>Muzeum hlavního města Prahy</t>
  </si>
  <si>
    <t>11.</t>
  </si>
  <si>
    <t>Muzeum jihovýchodní Moravy ve Zlíně</t>
  </si>
  <si>
    <t>40.</t>
  </si>
  <si>
    <t>Muzeum Policie ČR, Praha</t>
  </si>
  <si>
    <t>12.</t>
  </si>
  <si>
    <t>Muzeum města Brna</t>
  </si>
  <si>
    <t>41.</t>
  </si>
  <si>
    <t>Severočeské muzeum v Liberci</t>
  </si>
  <si>
    <t>13.</t>
  </si>
  <si>
    <t>Muzeum Novojičínska, Nový Jičín</t>
  </si>
  <si>
    <t>42.</t>
  </si>
  <si>
    <t>Muzeum skla a bižuterie, Jablonec nad Nisou</t>
  </si>
  <si>
    <t>14.</t>
  </si>
  <si>
    <t>České muzeum stříbra, Kutná Hora</t>
  </si>
  <si>
    <t>43.</t>
  </si>
  <si>
    <t>Muzeum Jindřichohradecka, Jindřichův Hradec</t>
  </si>
  <si>
    <t>15.</t>
  </si>
  <si>
    <t>Památník Lidice</t>
  </si>
  <si>
    <t>44.</t>
  </si>
  <si>
    <t>Muzeum Náchodska, Náchod</t>
  </si>
  <si>
    <t>16.</t>
  </si>
  <si>
    <t>Regionální muzeum v Mikulově</t>
  </si>
  <si>
    <t>45.</t>
  </si>
  <si>
    <t>Letecké muzeum v Kunovicích</t>
  </si>
  <si>
    <t>17.</t>
  </si>
  <si>
    <t>Jihočeské muzeum v Českých Budějovicích</t>
  </si>
  <si>
    <t>46.</t>
  </si>
  <si>
    <t>Vlastivědné muzeum Boží Dar</t>
  </si>
  <si>
    <t>18.</t>
  </si>
  <si>
    <t>Muzeum regionu Valašsko, Vsetín</t>
  </si>
  <si>
    <t>47.</t>
  </si>
  <si>
    <t>Návštěvnické centrum Becherovka, Karlovy Vary</t>
  </si>
  <si>
    <t>19.</t>
  </si>
  <si>
    <t>Hornické muzeum Příbram</t>
  </si>
  <si>
    <t>48.</t>
  </si>
  <si>
    <t>Polabské muzeum, Poděbrady</t>
  </si>
  <si>
    <t>20.</t>
  </si>
  <si>
    <t>49.</t>
  </si>
  <si>
    <t>21.</t>
  </si>
  <si>
    <t>ŠKODA Muzeum, Mladá Boleslav</t>
  </si>
  <si>
    <t>50.</t>
  </si>
  <si>
    <t>Muzeum města Ústí nad Labem</t>
  </si>
  <si>
    <t>22.</t>
  </si>
  <si>
    <t>Muzeum Brněnska, Předklášteří</t>
  </si>
  <si>
    <t>51.</t>
  </si>
  <si>
    <t>23.</t>
  </si>
  <si>
    <t>Slezské zemské muzeum, Opava</t>
  </si>
  <si>
    <t>52.</t>
  </si>
  <si>
    <t>Muzeum Krkonoš, Vrchlabí</t>
  </si>
  <si>
    <t>24.</t>
  </si>
  <si>
    <t>Technické muzeum v Brně</t>
  </si>
  <si>
    <t>53.</t>
  </si>
  <si>
    <t>Muzeum loutkářských kultur v Chrudimi</t>
  </si>
  <si>
    <t>25.</t>
  </si>
  <si>
    <t>54.</t>
  </si>
  <si>
    <t>Národní ústav lidové kultury, Strážnice</t>
  </si>
  <si>
    <t>26.</t>
  </si>
  <si>
    <t>Vlastivědné muzeum v Olomouci</t>
  </si>
  <si>
    <t>55.</t>
  </si>
  <si>
    <t xml:space="preserve">Muzeum papíru - Ruční papírna, Velké Losiny </t>
  </si>
  <si>
    <t>27.</t>
  </si>
  <si>
    <t>Muzeum Komenského v Přerově</t>
  </si>
  <si>
    <t>56.</t>
  </si>
  <si>
    <t>28.</t>
  </si>
  <si>
    <t>Muzeum komunismu, Praha</t>
  </si>
  <si>
    <t>57.</t>
  </si>
  <si>
    <t>Masarykovo muzeum v Hodoníně</t>
  </si>
  <si>
    <t>29.</t>
  </si>
  <si>
    <t>Slovácké muzeum v Uherském Hradišti</t>
  </si>
  <si>
    <t>58.</t>
  </si>
  <si>
    <t>Muzeum Vysočiny Jihlava</t>
  </si>
  <si>
    <t>Ostatní muzea vykázala méně než 40 000 návštěvníků.</t>
  </si>
  <si>
    <t>TABULKA 4.2 POŘADÍ GALERIÍ SOUHLASÍCÍCH SE ZVEŘEJNĚNÍM DAT – PODLE NÁVŠTĚVNOSTI</t>
  </si>
  <si>
    <t>Národní galerie v Praze</t>
  </si>
  <si>
    <t>Moravská galerie v Brně</t>
  </si>
  <si>
    <t>Galerie hlavního města Prahy</t>
  </si>
  <si>
    <t>Alšova jihočeská galerie, Hluboká nad Vltavou</t>
  </si>
  <si>
    <t>Museum Kampa, Praha</t>
  </si>
  <si>
    <t>Galerie Středočeského kraje, Kutná Hora</t>
  </si>
  <si>
    <t>Galerie výtvarného umění v Ostravě</t>
  </si>
  <si>
    <t>Západočeská galerie v Plzni</t>
  </si>
  <si>
    <t>Galerie Klatovy/Klenová</t>
  </si>
  <si>
    <t>Gočárova galerie v Pardubicích</t>
  </si>
  <si>
    <t>Muzeum umění Olomouc</t>
  </si>
  <si>
    <t>Oblastní galerie Liberec</t>
  </si>
  <si>
    <t>Muzeum Čtyřlístek Doksy</t>
  </si>
  <si>
    <t>Krajská galerie výtvarného umění ve Zlíně</t>
  </si>
  <si>
    <t>Oblastní galerie Vysočiny v Jihlavě</t>
  </si>
  <si>
    <t>Galerie výtvarného umění v Chebu</t>
  </si>
  <si>
    <t xml:space="preserve">Galerie umění Karlovy Vary    </t>
  </si>
  <si>
    <t>Galerie Kooperativy, Praha</t>
  </si>
  <si>
    <t>Severočeská galerie výtvarného umění v Litoměřicích</t>
  </si>
  <si>
    <t>Galerie výtvarného umění v Havlíčkově Brodě</t>
  </si>
  <si>
    <t>Rabasova galerie Rakovník</t>
  </si>
  <si>
    <t>Galerie moderního umění v Roudnici nad Labem</t>
  </si>
  <si>
    <t>Muzeum fotografie a Dům gobelínů, Jindřichův Hradec</t>
  </si>
  <si>
    <t>Galerie moderního umění v Hradci Králové</t>
  </si>
  <si>
    <t>Expozice času Šternberk</t>
  </si>
  <si>
    <t>Galerie Benedikta Rejta, Louny</t>
  </si>
  <si>
    <t>Museum Montanelli, Praha</t>
  </si>
  <si>
    <t>Městská galerie Litomyšl</t>
  </si>
  <si>
    <t>Galerie města Trutnova</t>
  </si>
  <si>
    <t>Městská galerie Vysoké Mýto</t>
  </si>
  <si>
    <t>Horácká galerie v Novém Městě na Moravě</t>
  </si>
  <si>
    <t>Galerie výtvarného umění v Hodoníně</t>
  </si>
  <si>
    <t>Galerie výtvarného umění v Náchodě</t>
  </si>
  <si>
    <t>Muzeum umění a designu Benešov</t>
  </si>
  <si>
    <t>Městská galerie Vlastimila Rady Železný Brod</t>
  </si>
  <si>
    <t xml:space="preserve">Ostatní galerie vykázaly méně než 1 000 návštěvníků </t>
  </si>
  <si>
    <r>
      <t xml:space="preserve">2021/2020 </t>
    </r>
    <r>
      <rPr>
        <sz val="11"/>
        <color rgb="FF000000"/>
        <rFont val="Calibri"/>
        <family val="2"/>
        <charset val="238"/>
      </rPr>
      <t>(v %)</t>
    </r>
  </si>
  <si>
    <r>
      <t xml:space="preserve">2022/2020 </t>
    </r>
    <r>
      <rPr>
        <sz val="11"/>
        <color rgb="FF000000"/>
        <rFont val="Calibri"/>
        <family val="2"/>
        <charset val="238"/>
      </rPr>
      <t>(v %)</t>
    </r>
  </si>
  <si>
    <r>
      <t xml:space="preserve">2023/2020 </t>
    </r>
    <r>
      <rPr>
        <sz val="11"/>
        <color rgb="FF000000"/>
        <rFont val="Calibri"/>
        <family val="2"/>
        <charset val="238"/>
      </rPr>
      <t>(v %)</t>
    </r>
  </si>
  <si>
    <r>
      <t xml:space="preserve">2024/2020 </t>
    </r>
    <r>
      <rPr>
        <sz val="11"/>
        <color rgb="FF000000"/>
        <rFont val="Calibri"/>
        <family val="2"/>
        <charset val="238"/>
      </rPr>
      <t xml:space="preserve">(v %) </t>
    </r>
  </si>
  <si>
    <t>2024</t>
  </si>
  <si>
    <t>Mucha muzeum Praha</t>
  </si>
  <si>
    <t>Muzeum Beskyd Frýdek-Místek</t>
  </si>
  <si>
    <t>Středočeské muzeum v Roztokách u Prahy</t>
  </si>
  <si>
    <t>Muzeum Českého ráje, Turnov</t>
  </si>
  <si>
    <t>Muzeum Karlovy Vary</t>
  </si>
  <si>
    <t>Galerie Felixe Jeneweina města Kutné Hory</t>
  </si>
  <si>
    <t>Galerie na zámku Bechyně</t>
  </si>
  <si>
    <t>Stálá expozice ateliéru Věry a Vladimíra Janouškových, Praha</t>
  </si>
  <si>
    <r>
      <t xml:space="preserve">2024/2020 </t>
    </r>
    <r>
      <rPr>
        <sz val="11"/>
        <color rgb="FF000000"/>
        <rFont val="Calibri"/>
        <family val="2"/>
        <charset val="238"/>
      </rPr>
      <t>(v %)</t>
    </r>
    <r>
      <rPr>
        <b/>
        <sz val="11"/>
        <color rgb="FF000000"/>
        <rFont val="Calibri"/>
        <family val="2"/>
        <charset val="238"/>
      </rPr>
      <t xml:space="preserve"> </t>
    </r>
  </si>
  <si>
    <t>Index</t>
  </si>
  <si>
    <t>v %</t>
  </si>
  <si>
    <t>Průměr</t>
  </si>
  <si>
    <t>Podíl 
na celku v %</t>
  </si>
  <si>
    <t>Hodnota</t>
  </si>
  <si>
    <t>Státní správa,
kraje, obce a města</t>
  </si>
  <si>
    <t>Podnikatelské
subjekty</t>
  </si>
  <si>
    <t>Pořadí</t>
  </si>
  <si>
    <t>Název muzea</t>
  </si>
  <si>
    <t>Název galerie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</si>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</sst>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&quot; Kč&quot;_-;\-* #,##0.00&quot; Kč&quot;_-;_-* \-??&quot; Kč&quot;_-;_-@_-"/>
    <numFmt numFmtId="165" formatCode="_-* #,##0.00\ _K_č_-;\-* #,##0.00\ _K_č_-;_-* \-??\ _K_č_-;_-@_-"/>
    <numFmt numFmtId="166" formatCode="0.0"/>
    <numFmt numFmtId="167" formatCode="#,##0.0"/>
    <numFmt numFmtId="168" formatCode="0.00\ %"/>
    <numFmt numFmtId="169" formatCode="yyyy"/>
    <numFmt numFmtId="170" formatCode="0.0000"/>
    <numFmt numFmtId="171" formatCode="0.0%"/>
  </numFmts>
  <fonts count="17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164" fontId="15" fillId="0" borderId="0" applyBorder="0" applyProtection="0"/>
    <xf numFmtId="164" fontId="15" fillId="0" borderId="0" applyBorder="0" applyProtection="0"/>
    <xf numFmtId="49" fontId="1" fillId="0" borderId="0">
      <alignment horizontal="left" vertical="center" indent="3"/>
    </xf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>
      <alignment horizontal="left" vertical="center" indent="1"/>
    </xf>
    <xf numFmtId="3" fontId="1" fillId="0" borderId="0">
      <alignment horizontal="right" vertical="center" indent="1"/>
    </xf>
    <xf numFmtId="165" fontId="15" fillId="0" borderId="0" applyBorder="0" applyProtection="0"/>
    <xf numFmtId="165" fontId="15" fillId="0" borderId="0" applyBorder="0" applyProtection="0"/>
    <xf numFmtId="9" fontId="15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/>
    <xf numFmtId="3" fontId="0" fillId="0" borderId="2" xfId="0" applyNumberFormat="1" applyBorder="1"/>
    <xf numFmtId="0" fontId="0" fillId="0" borderId="2" xfId="0" applyBorder="1" applyAlignment="1">
      <alignment horizontal="left" indent="1"/>
    </xf>
    <xf numFmtId="0" fontId="4" fillId="0" borderId="3" xfId="0" applyFont="1" applyBorder="1"/>
    <xf numFmtId="3" fontId="0" fillId="0" borderId="3" xfId="0" applyNumberFormat="1" applyBorder="1"/>
    <xf numFmtId="0" fontId="0" fillId="0" borderId="0" xfId="0" applyAlignment="1">
      <alignment vertical="top"/>
    </xf>
    <xf numFmtId="0" fontId="6" fillId="0" borderId="0" xfId="4" applyFont="1"/>
    <xf numFmtId="0" fontId="4" fillId="0" borderId="0" xfId="0" applyFont="1"/>
    <xf numFmtId="0" fontId="6" fillId="0" borderId="0" xfId="4" applyFont="1" applyAlignment="1">
      <alignment horizontal="left"/>
    </xf>
    <xf numFmtId="0" fontId="4" fillId="0" borderId="2" xfId="0" applyFont="1" applyBorder="1" applyAlignment="1">
      <alignment wrapText="1"/>
    </xf>
    <xf numFmtId="0" fontId="0" fillId="0" borderId="3" xfId="0" applyBorder="1" applyAlignment="1">
      <alignment horizontal="left" indent="1"/>
    </xf>
    <xf numFmtId="3" fontId="6" fillId="0" borderId="0" xfId="4" applyNumberFormat="1" applyFont="1"/>
    <xf numFmtId="3" fontId="6" fillId="0" borderId="0" xfId="4" applyNumberFormat="1" applyFont="1" applyAlignment="1">
      <alignment horizontal="center"/>
    </xf>
    <xf numFmtId="0" fontId="11" fillId="0" borderId="0" xfId="0" applyFont="1"/>
    <xf numFmtId="0" fontId="4" fillId="0" borderId="5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4" fillId="0" borderId="8" xfId="0" applyFont="1" applyBorder="1" applyAlignment="1">
      <alignment vertical="center"/>
    </xf>
    <xf numFmtId="166" fontId="0" fillId="0" borderId="9" xfId="0" applyNumberFormat="1" applyBorder="1"/>
    <xf numFmtId="166" fontId="0" fillId="0" borderId="0" xfId="0" applyNumberFormat="1"/>
    <xf numFmtId="166" fontId="0" fillId="0" borderId="10" xfId="0" applyNumberFormat="1" applyBorder="1"/>
    <xf numFmtId="3" fontId="0" fillId="0" borderId="11" xfId="0" applyNumberFormat="1" applyBorder="1"/>
    <xf numFmtId="166" fontId="11" fillId="0" borderId="0" xfId="0" applyNumberFormat="1" applyFont="1" applyAlignment="1">
      <alignment horizontal="right" vertical="center" indent="1"/>
    </xf>
    <xf numFmtId="0" fontId="12" fillId="0" borderId="0" xfId="0" applyFont="1" applyAlignment="1">
      <alignment horizontal="right" vertical="center" indent="1"/>
    </xf>
    <xf numFmtId="0" fontId="4" fillId="0" borderId="12" xfId="0" applyFont="1" applyBorder="1" applyAlignment="1">
      <alignment vertical="center"/>
    </xf>
    <xf numFmtId="0" fontId="11" fillId="0" borderId="0" xfId="0" applyFont="1" applyAlignment="1">
      <alignment horizontal="right" vertical="center" indent="1"/>
    </xf>
    <xf numFmtId="0" fontId="0" fillId="0" borderId="12" xfId="0" applyBorder="1" applyAlignment="1">
      <alignment horizontal="left" vertical="center" indent="1"/>
    </xf>
    <xf numFmtId="0" fontId="4" fillId="0" borderId="12" xfId="0" applyFont="1" applyBorder="1"/>
    <xf numFmtId="0" fontId="0" fillId="0" borderId="12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166" fontId="0" fillId="0" borderId="13" xfId="0" applyNumberFormat="1" applyBorder="1"/>
    <xf numFmtId="166" fontId="0" fillId="0" borderId="4" xfId="0" applyNumberFormat="1" applyBorder="1"/>
    <xf numFmtId="0" fontId="4" fillId="0" borderId="5" xfId="0" applyFont="1" applyBorder="1" applyAlignment="1">
      <alignment horizontal="left" vertical="top"/>
    </xf>
    <xf numFmtId="0" fontId="12" fillId="0" borderId="0" xfId="0" applyFont="1" applyAlignment="1">
      <alignment horizontal="center" vertical="center"/>
    </xf>
    <xf numFmtId="3" fontId="0" fillId="0" borderId="9" xfId="0" applyNumberFormat="1" applyBorder="1"/>
    <xf numFmtId="0" fontId="0" fillId="0" borderId="5" xfId="0" applyBorder="1" applyAlignment="1">
      <alignment horizontal="left" vertical="center" indent="1"/>
    </xf>
    <xf numFmtId="3" fontId="0" fillId="0" borderId="13" xfId="0" applyNumberFormat="1" applyBorder="1"/>
    <xf numFmtId="0" fontId="4" fillId="0" borderId="14" xfId="0" applyFon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0" fontId="13" fillId="0" borderId="0" xfId="0" applyFont="1"/>
    <xf numFmtId="168" fontId="11" fillId="0" borderId="0" xfId="0" applyNumberFormat="1" applyFont="1"/>
    <xf numFmtId="166" fontId="0" fillId="0" borderId="11" xfId="0" applyNumberFormat="1" applyBorder="1"/>
    <xf numFmtId="3" fontId="0" fillId="0" borderId="10" xfId="0" applyNumberFormat="1" applyBorder="1"/>
    <xf numFmtId="166" fontId="0" fillId="0" borderId="2" xfId="0" applyNumberFormat="1" applyBorder="1"/>
    <xf numFmtId="166" fontId="0" fillId="0" borderId="3" xfId="0" applyNumberFormat="1" applyBorder="1"/>
    <xf numFmtId="0" fontId="0" fillId="0" borderId="0" xfId="0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4" fillId="0" borderId="8" xfId="0" applyFont="1" applyBorder="1"/>
    <xf numFmtId="166" fontId="0" fillId="0" borderId="2" xfId="0" applyNumberFormat="1" applyBorder="1" applyAlignment="1">
      <alignment horizontal="right"/>
    </xf>
    <xf numFmtId="167" fontId="0" fillId="0" borderId="9" xfId="0" applyNumberFormat="1" applyBorder="1"/>
    <xf numFmtId="169" fontId="7" fillId="0" borderId="1" xfId="4" applyNumberFormat="1" applyFont="1" applyBorder="1" applyAlignment="1">
      <alignment horizontal="center"/>
    </xf>
    <xf numFmtId="169" fontId="7" fillId="0" borderId="1" xfId="4" applyNumberFormat="1" applyFont="1" applyBorder="1" applyAlignment="1">
      <alignment horizontal="center" vertical="top"/>
    </xf>
    <xf numFmtId="169" fontId="7" fillId="0" borderId="4" xfId="4" applyNumberFormat="1" applyFont="1" applyBorder="1" applyAlignment="1">
      <alignment horizontal="center"/>
    </xf>
    <xf numFmtId="169" fontId="7" fillId="0" borderId="13" xfId="4" applyNumberFormat="1" applyFont="1" applyBorder="1" applyAlignment="1">
      <alignment horizontal="center"/>
    </xf>
    <xf numFmtId="0" fontId="7" fillId="0" borderId="12" xfId="4" applyFont="1" applyBorder="1"/>
    <xf numFmtId="0" fontId="8" fillId="0" borderId="2" xfId="4" applyFont="1" applyBorder="1"/>
    <xf numFmtId="0" fontId="7" fillId="0" borderId="5" xfId="4" applyFont="1" applyBorder="1"/>
    <xf numFmtId="0" fontId="8" fillId="0" borderId="3" xfId="4" applyFont="1" applyBorder="1"/>
    <xf numFmtId="49" fontId="7" fillId="0" borderId="1" xfId="4" applyNumberFormat="1" applyFont="1" applyBorder="1" applyAlignment="1">
      <alignment horizontal="center"/>
    </xf>
    <xf numFmtId="0" fontId="7" fillId="0" borderId="12" xfId="4" applyFont="1" applyBorder="1" applyAlignment="1">
      <alignment vertical="center"/>
    </xf>
    <xf numFmtId="3" fontId="8" fillId="0" borderId="2" xfId="4" applyNumberFormat="1" applyFont="1" applyBorder="1"/>
    <xf numFmtId="3" fontId="14" fillId="0" borderId="0" xfId="4" applyNumberFormat="1" applyFont="1"/>
    <xf numFmtId="0" fontId="7" fillId="0" borderId="5" xfId="4" applyFont="1" applyBorder="1" applyAlignment="1">
      <alignment vertical="center"/>
    </xf>
    <xf numFmtId="3" fontId="8" fillId="0" borderId="3" xfId="4" applyNumberFormat="1" applyFont="1" applyBorder="1"/>
    <xf numFmtId="0" fontId="6" fillId="0" borderId="0" xfId="4" applyFont="1" applyAlignment="1">
      <alignment vertical="center"/>
    </xf>
    <xf numFmtId="1" fontId="6" fillId="0" borderId="0" xfId="12" applyNumberFormat="1" applyFont="1" applyAlignment="1">
      <alignment horizontal="right"/>
    </xf>
    <xf numFmtId="1" fontId="6" fillId="0" borderId="0" xfId="12" applyNumberFormat="1" applyFont="1"/>
    <xf numFmtId="170" fontId="6" fillId="0" borderId="0" xfId="12" applyNumberFormat="1" applyFont="1"/>
    <xf numFmtId="0" fontId="6" fillId="0" borderId="0" xfId="12" applyFont="1"/>
    <xf numFmtId="0" fontId="8" fillId="0" borderId="0" xfId="12" applyFont="1"/>
    <xf numFmtId="1" fontId="8" fillId="0" borderId="2" xfId="12" applyNumberFormat="1" applyFont="1" applyBorder="1" applyAlignment="1">
      <alignment horizontal="left" vertical="center"/>
    </xf>
    <xf numFmtId="3" fontId="8" fillId="0" borderId="2" xfId="12" applyNumberFormat="1" applyFont="1" applyBorder="1" applyAlignment="1">
      <alignment vertical="center"/>
    </xf>
    <xf numFmtId="1" fontId="8" fillId="0" borderId="2" xfId="12" applyNumberFormat="1" applyFont="1" applyBorder="1" applyAlignment="1">
      <alignment vertical="center"/>
    </xf>
    <xf numFmtId="1" fontId="8" fillId="0" borderId="3" xfId="12" applyNumberFormat="1" applyFont="1" applyBorder="1" applyAlignment="1">
      <alignment horizontal="left" vertical="center"/>
    </xf>
    <xf numFmtId="3" fontId="8" fillId="0" borderId="3" xfId="12" applyNumberFormat="1" applyFont="1" applyBorder="1" applyAlignment="1">
      <alignment vertical="center"/>
    </xf>
    <xf numFmtId="1" fontId="6" fillId="0" borderId="0" xfId="5" applyNumberFormat="1" applyFont="1" applyAlignment="1">
      <alignment horizontal="right"/>
    </xf>
    <xf numFmtId="1" fontId="6" fillId="0" borderId="0" xfId="5" applyNumberFormat="1" applyFont="1"/>
    <xf numFmtId="170" fontId="6" fillId="0" borderId="0" xfId="5" applyNumberFormat="1" applyFont="1"/>
    <xf numFmtId="0" fontId="6" fillId="0" borderId="0" xfId="5" applyFont="1"/>
    <xf numFmtId="3" fontId="8" fillId="0" borderId="2" xfId="5" applyNumberFormat="1" applyFont="1" applyBorder="1"/>
    <xf numFmtId="1" fontId="8" fillId="0" borderId="9" xfId="5" applyNumberFormat="1" applyFont="1" applyBorder="1"/>
    <xf numFmtId="3" fontId="8" fillId="0" borderId="9" xfId="5" applyNumberFormat="1" applyFont="1" applyBorder="1"/>
    <xf numFmtId="0" fontId="13" fillId="0" borderId="0" xfId="0" applyFont="1" applyAlignment="1">
      <alignment horizontal="left"/>
    </xf>
    <xf numFmtId="3" fontId="11" fillId="0" borderId="0" xfId="0" applyNumberFormat="1" applyFont="1"/>
    <xf numFmtId="0" fontId="7" fillId="0" borderId="1" xfId="4" applyFont="1" applyBorder="1" applyAlignment="1">
      <alignment horizontal="center"/>
    </xf>
    <xf numFmtId="0" fontId="7" fillId="0" borderId="6" xfId="4" applyFont="1" applyBorder="1" applyAlignment="1">
      <alignment horizontal="center"/>
    </xf>
    <xf numFmtId="171" fontId="11" fillId="0" borderId="0" xfId="17" applyNumberFormat="1" applyFont="1"/>
    <xf numFmtId="166" fontId="8" fillId="0" borderId="2" xfId="4" applyNumberFormat="1" applyFont="1" applyBorder="1"/>
    <xf numFmtId="0" fontId="7" fillId="0" borderId="6" xfId="4" applyFont="1" applyBorder="1"/>
    <xf numFmtId="166" fontId="8" fillId="0" borderId="3" xfId="4" applyNumberFormat="1" applyFont="1" applyBorder="1"/>
    <xf numFmtId="3" fontId="7" fillId="0" borderId="5" xfId="4" applyNumberFormat="1" applyFont="1" applyBorder="1" applyAlignment="1">
      <alignment vertical="center"/>
    </xf>
    <xf numFmtId="3" fontId="7" fillId="0" borderId="3" xfId="4" applyNumberFormat="1" applyFont="1" applyBorder="1" applyAlignment="1">
      <alignment vertical="center"/>
    </xf>
    <xf numFmtId="167" fontId="8" fillId="0" borderId="2" xfId="5" applyNumberFormat="1" applyFont="1" applyBorder="1"/>
    <xf numFmtId="167" fontId="8" fillId="0" borderId="9" xfId="5" applyNumberFormat="1" applyFont="1" applyBorder="1"/>
    <xf numFmtId="167" fontId="8" fillId="0" borderId="11" xfId="12" applyNumberFormat="1" applyFont="1" applyBorder="1" applyAlignment="1">
      <alignment vertical="center"/>
    </xf>
    <xf numFmtId="167" fontId="8" fillId="0" borderId="2" xfId="12" applyNumberFormat="1" applyFont="1" applyBorder="1" applyAlignment="1">
      <alignment vertical="center"/>
    </xf>
    <xf numFmtId="167" fontId="8" fillId="0" borderId="3" xfId="12" applyNumberFormat="1" applyFont="1" applyBorder="1" applyAlignment="1">
      <alignment vertical="center"/>
    </xf>
    <xf numFmtId="49" fontId="7" fillId="0" borderId="1" xfId="5" applyNumberFormat="1" applyFont="1" applyBorder="1" applyAlignment="1">
      <alignment horizontal="center" vertical="center"/>
    </xf>
    <xf numFmtId="0" fontId="8" fillId="0" borderId="0" xfId="12" applyFont="1" applyAlignment="1">
      <alignment vertical="center"/>
    </xf>
    <xf numFmtId="1" fontId="7" fillId="0" borderId="14" xfId="12" applyNumberFormat="1" applyFont="1" applyBorder="1" applyAlignment="1">
      <alignment vertical="center"/>
    </xf>
    <xf numFmtId="49" fontId="7" fillId="0" borderId="1" xfId="5" applyNumberFormat="1" applyFont="1" applyBorder="1" applyAlignment="1">
      <alignment horizontal="center" vertical="center" wrapText="1"/>
    </xf>
    <xf numFmtId="1" fontId="8" fillId="0" borderId="15" xfId="5" applyNumberFormat="1" applyFont="1" applyBorder="1"/>
    <xf numFmtId="3" fontId="8" fillId="0" borderId="11" xfId="5" applyNumberFormat="1" applyFont="1" applyBorder="1"/>
    <xf numFmtId="167" fontId="8" fillId="0" borderId="11" xfId="5" applyNumberFormat="1" applyFont="1" applyBorder="1"/>
    <xf numFmtId="1" fontId="8" fillId="0" borderId="0" xfId="5" applyNumberFormat="1" applyFont="1"/>
    <xf numFmtId="1" fontId="8" fillId="0" borderId="11" xfId="5" applyNumberFormat="1" applyFont="1" applyBorder="1" applyAlignment="1">
      <alignment horizontal="left"/>
    </xf>
    <xf numFmtId="1" fontId="8" fillId="0" borderId="2" xfId="5" applyNumberFormat="1" applyFont="1" applyBorder="1" applyAlignment="1">
      <alignment horizontal="left"/>
    </xf>
    <xf numFmtId="0" fontId="8" fillId="0" borderId="3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1" fontId="6" fillId="0" borderId="14" xfId="12" applyNumberFormat="1" applyFont="1" applyBorder="1" applyAlignment="1">
      <alignment horizontal="right"/>
    </xf>
    <xf numFmtId="1" fontId="8" fillId="0" borderId="7" xfId="12" applyNumberFormat="1" applyFont="1" applyBorder="1"/>
    <xf numFmtId="0" fontId="6" fillId="0" borderId="6" xfId="12" applyFont="1" applyBorder="1"/>
    <xf numFmtId="1" fontId="8" fillId="0" borderId="11" xfId="12" applyNumberFormat="1" applyFont="1" applyBorder="1" applyAlignment="1">
      <alignment horizontal="left" vertical="center"/>
    </xf>
    <xf numFmtId="0" fontId="0" fillId="0" borderId="2" xfId="0" applyBorder="1"/>
    <xf numFmtId="1" fontId="8" fillId="0" borderId="3" xfId="12" applyNumberFormat="1" applyFont="1" applyBorder="1" applyAlignment="1">
      <alignment vertical="center"/>
    </xf>
    <xf numFmtId="0" fontId="7" fillId="0" borderId="1" xfId="12" applyFont="1" applyBorder="1" applyAlignment="1">
      <alignment horizontal="center" vertical="center"/>
    </xf>
    <xf numFmtId="1" fontId="7" fillId="0" borderId="14" xfId="5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7" fillId="0" borderId="11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14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7" fillId="0" borderId="11" xfId="4" applyFont="1" applyBorder="1" applyAlignment="1">
      <alignment horizontal="left" vertical="center"/>
    </xf>
    <xf numFmtId="0" fontId="7" fillId="0" borderId="3" xfId="4" applyFont="1" applyBorder="1" applyAlignment="1">
      <alignment horizontal="left" vertical="center"/>
    </xf>
    <xf numFmtId="167" fontId="0" fillId="0" borderId="1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7" fontId="0" fillId="0" borderId="13" xfId="0" applyNumberFormat="1" applyBorder="1" applyAlignment="1">
      <alignment horizontal="center" vertical="center"/>
    </xf>
    <xf numFmtId="0" fontId="7" fillId="0" borderId="1" xfId="4" applyFont="1" applyBorder="1" applyAlignment="1">
      <alignment vertical="top"/>
    </xf>
    <xf numFmtId="0" fontId="7" fillId="0" borderId="1" xfId="4" applyFont="1" applyBorder="1" applyAlignment="1">
      <alignment horizontal="center"/>
    </xf>
    <xf numFmtId="0" fontId="7" fillId="0" borderId="6" xfId="4" applyFont="1" applyBorder="1" applyAlignment="1">
      <alignment horizontal="center"/>
    </xf>
    <xf numFmtId="0" fontId="7" fillId="0" borderId="1" xfId="4" applyFont="1" applyBorder="1" applyAlignment="1">
      <alignment horizontal="center" vertical="top"/>
    </xf>
    <xf numFmtId="0" fontId="7" fillId="0" borderId="1" xfId="4" applyFont="1" applyBorder="1" applyAlignment="1">
      <alignment horizontal="center" vertical="top" wrapText="1"/>
    </xf>
    <xf numFmtId="0" fontId="7" fillId="0" borderId="6" xfId="4" applyFont="1" applyBorder="1" applyAlignment="1">
      <alignment horizontal="center" vertical="top" wrapText="1"/>
    </xf>
    <xf numFmtId="0" fontId="7" fillId="0" borderId="14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1" fontId="8" fillId="0" borderId="14" xfId="5" applyNumberFormat="1" applyFont="1" applyBorder="1" applyAlignment="1">
      <alignment horizontal="center"/>
    </xf>
    <xf numFmtId="1" fontId="8" fillId="0" borderId="7" xfId="5" applyNumberFormat="1" applyFont="1" applyBorder="1" applyAlignment="1">
      <alignment horizontal="center"/>
    </xf>
    <xf numFmtId="1" fontId="8" fillId="0" borderId="6" xfId="5" applyNumberFormat="1" applyFont="1" applyBorder="1" applyAlignment="1">
      <alignment horizontal="center"/>
    </xf>
    <xf numFmtId="0" fontId="0" fillId="0" borderId="0" xfId="0" applyAlignment="1"/>
    <xf numFmtId="167" fontId="7" fillId="0" borderId="5" xfId="4" applyNumberFormat="1" applyFont="1" applyBorder="1" applyAlignment="1">
      <alignment vertical="center"/>
    </xf>
    <xf numFmtId="167" fontId="7" fillId="0" borderId="1" xfId="4" applyNumberFormat="1" applyFont="1" applyBorder="1" applyAlignment="1">
      <alignment vertical="center"/>
    </xf>
    <xf numFmtId="3" fontId="7" fillId="0" borderId="5" xfId="4" applyNumberFormat="1" applyFont="1" applyBorder="1" applyAlignment="1">
      <alignment horizontal="right" vertical="center"/>
    </xf>
    <xf numFmtId="3" fontId="7" fillId="0" borderId="3" xfId="4" applyNumberFormat="1" applyFont="1" applyBorder="1" applyAlignment="1">
      <alignment horizontal="right" vertical="center"/>
    </xf>
  </cellXfs>
  <cellStyles count="18">
    <cellStyle name="čárky 2" xfId="15" xr:uid="{00000000-0005-0000-0000-000001000000}"/>
    <cellStyle name="čárky 3" xfId="16" xr:uid="{00000000-0005-0000-0000-000002000000}"/>
    <cellStyle name="Čísla" xfId="14" xr:uid="{00000000-0005-0000-0000-000003000000}"/>
    <cellStyle name="měny 2" xfId="1" xr:uid="{00000000-0005-0000-0000-000004000000}"/>
    <cellStyle name="měny 2 2" xfId="2" xr:uid="{00000000-0005-0000-0000-000005000000}"/>
    <cellStyle name="Nesouhlas" xfId="3" xr:uid="{00000000-0005-0000-0000-000006000000}"/>
    <cellStyle name="Normální" xfId="0" builtinId="0"/>
    <cellStyle name="normální 2" xfId="4" xr:uid="{00000000-0005-0000-0000-000008000000}"/>
    <cellStyle name="normální 2 2" xfId="5" xr:uid="{00000000-0005-0000-0000-000009000000}"/>
    <cellStyle name="normální 2 2 2" xfId="6" xr:uid="{00000000-0005-0000-0000-00000A000000}"/>
    <cellStyle name="normální 2 2 3" xfId="7" xr:uid="{00000000-0005-0000-0000-00000B000000}"/>
    <cellStyle name="normální 2 3" xfId="8" xr:uid="{00000000-0005-0000-0000-00000C000000}"/>
    <cellStyle name="normální 2 3 2" xfId="9" xr:uid="{00000000-0005-0000-0000-00000D000000}"/>
    <cellStyle name="normální 3" xfId="10" xr:uid="{00000000-0005-0000-0000-00000E000000}"/>
    <cellStyle name="normální 3 2" xfId="11" xr:uid="{00000000-0005-0000-0000-00000F000000}"/>
    <cellStyle name="normální_D14M03PcNavštěv" xfId="12" xr:uid="{00000000-0005-0000-0000-000010000000}"/>
    <cellStyle name="Procenta" xfId="17" builtinId="5"/>
    <cellStyle name="Základní text" xfId="13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Počet šetřených</a:t>
            </a:r>
            <a:r>
              <a:rPr lang="cs-CZ" baseline="0"/>
              <a:t> muzeií a galerií a návštěvnost 2015–2024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'1.1'!$A$8</c:f>
              <c:strCache>
                <c:ptCount val="1"/>
                <c:pt idx="0">
                  <c:v>Návštěvníci (v tis.)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'1.1'!$M$3:$V$3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'1.1'!$M$8:$V$8</c:f>
              <c:numCache>
                <c:formatCode>#,##0</c:formatCode>
                <c:ptCount val="10"/>
                <c:pt idx="0">
                  <c:v>11768</c:v>
                </c:pt>
                <c:pt idx="1">
                  <c:v>13071.769</c:v>
                </c:pt>
                <c:pt idx="2">
                  <c:v>13485.898999999999</c:v>
                </c:pt>
                <c:pt idx="3">
                  <c:v>14298.9</c:v>
                </c:pt>
                <c:pt idx="4">
                  <c:v>14692.977999999999</c:v>
                </c:pt>
                <c:pt idx="5">
                  <c:v>6855.4530000000004</c:v>
                </c:pt>
                <c:pt idx="6">
                  <c:v>6654.3289999999997</c:v>
                </c:pt>
                <c:pt idx="7">
                  <c:v>11166</c:v>
                </c:pt>
                <c:pt idx="8">
                  <c:v>12824</c:v>
                </c:pt>
                <c:pt idx="9">
                  <c:v>13104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D8-4304-8627-1A58CCFBD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59638064"/>
        <c:axId val="2059639984"/>
      </c:barChart>
      <c:lineChart>
        <c:grouping val="standard"/>
        <c:varyColors val="0"/>
        <c:ser>
          <c:idx val="0"/>
          <c:order val="0"/>
          <c:tx>
            <c:strRef>
              <c:f>'1.1'!$A$4</c:f>
              <c:strCache>
                <c:ptCount val="1"/>
                <c:pt idx="0">
                  <c:v>Muzea a galerie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'1.1'!$M$3:$V$3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'1.1'!$M$4:$V$4</c:f>
              <c:numCache>
                <c:formatCode>#,##0</c:formatCode>
                <c:ptCount val="10"/>
                <c:pt idx="0">
                  <c:v>484</c:v>
                </c:pt>
                <c:pt idx="1">
                  <c:v>485</c:v>
                </c:pt>
                <c:pt idx="2">
                  <c:v>477</c:v>
                </c:pt>
                <c:pt idx="3">
                  <c:v>477</c:v>
                </c:pt>
                <c:pt idx="4">
                  <c:v>481</c:v>
                </c:pt>
                <c:pt idx="5">
                  <c:v>470</c:v>
                </c:pt>
                <c:pt idx="6">
                  <c:v>463</c:v>
                </c:pt>
                <c:pt idx="7">
                  <c:v>453</c:v>
                </c:pt>
                <c:pt idx="8">
                  <c:v>477</c:v>
                </c:pt>
                <c:pt idx="9">
                  <c:v>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8-4304-8627-1A58CCFBD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2951504"/>
        <c:axId val="1642951024"/>
      </c:lineChart>
      <c:catAx>
        <c:axId val="164295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42951024"/>
        <c:crosses val="autoZero"/>
        <c:auto val="1"/>
        <c:lblAlgn val="ctr"/>
        <c:lblOffset val="100"/>
        <c:noMultiLvlLbl val="0"/>
      </c:catAx>
      <c:valAx>
        <c:axId val="164295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</a:t>
                </a:r>
                <a:r>
                  <a:rPr lang="cs-CZ" baseline="0"/>
                  <a:t> muzei a galerií</a:t>
                </a: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42951504"/>
        <c:crosses val="autoZero"/>
        <c:crossBetween val="between"/>
      </c:valAx>
      <c:valAx>
        <c:axId val="20596399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návštěvníků v tis.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59638064"/>
        <c:crosses val="max"/>
        <c:crossBetween val="between"/>
      </c:valAx>
      <c:catAx>
        <c:axId val="205963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59639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Poměr expozic a</a:t>
            </a:r>
            <a:r>
              <a:rPr lang="cs-CZ" baseline="0"/>
              <a:t> výstav v roce 2024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FE5-4D96-BBDE-E98DBCEACC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FE5-4D96-BBDE-E98DBCEACC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'1.1'!$A$6:$A$7</c:f>
              <c:strCache>
                <c:ptCount val="2"/>
                <c:pt idx="0">
                  <c:v>expozice</c:v>
                </c:pt>
                <c:pt idx="1">
                  <c:v>výstavy</c:v>
                </c:pt>
              </c:strCache>
            </c:strRef>
          </c:cat>
          <c:val>
            <c:numRef>
              <c:f>'1.1'!$V$6:$V$7</c:f>
              <c:numCache>
                <c:formatCode>#,##0</c:formatCode>
                <c:ptCount val="2"/>
                <c:pt idx="0">
                  <c:v>2342</c:v>
                </c:pt>
                <c:pt idx="1">
                  <c:v>3610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8-490B-AE1A-4C4F587A21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_xlchart.v5.4</cx:f>
        <cx:nf>_xlchart.v5.3</cx:nf>
      </cx:numDim>
    </cx:data>
  </cx:chartData>
  <cx:chart>
    <cx:title pos="t" align="ctr" overlay="0">
      <cx:tx>
        <cx:txData>
          <cx:v>Počet muzeií a galerií v roce 2024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cs-CZ" sz="1400" b="0" i="0" u="none" strike="noStrike" baseline="0">
              <a:solidFill>
                <a:srgbClr val="000000">
                  <a:lumMod val="65000"/>
                  <a:lumOff val="35000"/>
                </a:srgbClr>
              </a:solidFill>
              <a:latin typeface="Calibri" panose="020F0502020204030204"/>
            </a:rPr>
            <a:t>Počet muzeií a galerií v roce 2024</a:t>
          </a:r>
        </a:p>
      </cx:txPr>
    </cx:title>
    <cx:plotArea>
      <cx:plotAreaRegion>
        <cx:plotSurface>
          <cx:spPr>
            <a:ln>
              <a:noFill/>
            </a:ln>
          </cx:spPr>
        </cx:plotSurface>
        <cx:series layoutId="regionMap" uniqueId="{2853C216-42A9-4BA3-A758-344BCED0ADC2}">
          <cx:tx>
            <cx:txData>
              <cx:f>_xlchart.v5.2</cx:f>
              <cx:v>Muzea a galerie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1Hvbct24tt2vuPwcukEQIIFTp09VQHJdtbQkS7Zsv7BkSQZJ3HgDb1+Qh+QDkjzlMQ/nE/K0z/mv
TLfbO221O9md7E6dVqnKpcVFLBADc8wxBpb/8WH+hwf9dN+9mI22/T88zD++LIeh+Ycffugfyidz
378y1UPnevdpePXgzA/u06fq4emHx+5+qqz8AaOQ/PBQ3nfD0/zyn/4RRpNP7sI93A+Vs9f+qVte
P/VeD/3/5tp3L724fzSVzap+6KqHIfzx5U7fj/Yv//zC/Mt/7Qf34qq7L+9fvniyQzUst0vz9OPL
b+54+eKH5+P+ag4vNExz8I9wL0WvEEtInISM//TDXr7QzsqfL4fkFcEhphFGX37Crx99eW/g9t87
uZ+mdv/42D31PTzpT//+1ijfPNaPL69ev3zx4LwdPi+thFX+8eW//MenXrmXL6repV+upO7zQ6Uf
flqFH75F5Z/+8dkLsC7PXvkFcM8X8f906Ve4Xen16V//Q6/+8j9eqO6+/rpu/++QEf4qIUlCwvgL
Ypx/C1n0KkoS+hmzn69//egvkP2OeX0frV8N8Byoiz8XUH/5L/3w9PD3xwlKK45RFIVJ9KV2om9x
Iq9QxMKIUnj9Szl/Aehvn8/38Xl+/zN43tz824bnN2r8l4T3zVt+J+H9VD0RRyQMv4sKfRUBKigO
4+8S3lfK+e3pfB+Ur/d9M/V/4wx2ct39CATb66f1j+ExFhEe0l8s9S9bD3uFGbQdHv7ce561nt89
u+8D8xvDPCua0/nfdtF8M10QDTfDv/7np0f3L/8JGuTfvQF91gwYERANz8QChdcZxXH0DKrfOZvv
A/XdQb55bnjs2z8XTIeq/IMwIuwVB5UQARrfpTnQdQkBsMJnzef3zOj7OP16hGcgHdI/H0jmCxX+
3UsJulHIMSaUJF/EWvKtRohfxWEYRUkcf6sRPi/y3z6n3wbq+RjPoTr9uaA6dn/5b9qNf/nvZXf/
+AdpOow4/BLypazwt3jRVyzCCQ3xV23+LWz/F/P7Pna/OdAzAI9/MtN0UX186v4g4JIEQWuK/xcy
vxQb0LooiwDWZ3z4Oyb0faR+NcAzhC72f7ISu++gwu67P0ZX4AjFGAjvr871lxjhVyyB2CViYHh/
aZiOv2dK30fpO0M8w+n47/9cOF3dd4/+Y/XH+FowrpSFjD4nvyThYGi/VtgzmH7PjL6P0q9HeAbS
1Z8MpCMEQy/eLj2IwMref93Vf5eIKOIxiknys/r7VZuiHH0uNRDw31TS3zyf7wP0/HmewfP2/Z+r
hs4aRJb/A0oIZB/lBFEa/iz7nhmp5BWmYUgwFNgv4fkd8/k+Pr8a4BlA5z9ZdPdB/+Wf7R/QiQAf
jOMkJjH7rsxLINmLwT99jcWf+d2/fVrfh+n5/c9Q+vD/G6XfTsn/erSQ3Q/3+U9nEr8Iyv/3V396
djg1eXbrzzv+Cwl+E5d9LYb9448vEyiNvx50fB7hm0L5mrZ9KZ6v73+674cfX4bsFaMcQ/AUEs4R
jsjLF9PTT1fwK8SBNIE5wY4lUQxa0LpuKOGYJAR9SClLkphRCtsCCrZ3/vMlcNpQxwwlBEHrIwTi
3K9PduX0Ip396zL8/PcL682Vq+zQ//gSJ5+LvPnyxp8mCjOKOQNHSCP4HArDwvWH+9dw6gTvD//d
IhULQMXatOocu3G2Pvfzyncxj97UNuj37cJbsdSoFl1VuLTzyX1kGnZVGZTkOuB11rGPiKjrqq1y
OZtUNaS/GBsXiWAgp9VRe0kJPyamtqmap1rENrlMfIkE7d1+7eeUjFEjZD8fddfvmjKkYuV5TWst
uDt10p0CW4u6dCdOzYfYoAc3FTsydJ/6gJ+SPjqgJnld4nHjSV7qtyV/cvNx5G+HFe1ocZDTwdbV
RcjeqDa67Gu0iJboFNlFFMuWN1a0EX3gzUeYXTrKE4qVFUW45qYyVwOfM4RVzupKVO1bPdr9ouac
+U1UyGNP+zQhS1qvN6s+4aoTgyomQYOHWqE3a7zuJ75eMt6IuTW7gN9OphQxpue6e79amjYaiWZp
xWpGIcuDnN1pIWkXV9sk/kjKbPFvpWm2sJaTLwWvTnN0iYdDi9Z0YNaJnj4FMri1vcep4bXQ5GoJ
iiwM+ttO3jNKRFikUt8Urkw1rndhO2+WEGc2Lq6mcs1piTPWoVNJmt2KJBGGE3pKVrUNaPdQzPLQ
R2MpxplmyzxdJGg6l0sn5qXcjVX1UXWbWd27RkVCIZMuWgsbVBnG20o214sNd3wM0ig4k6FuUjmZ
YY8Jqq8lfGwpo1RFh2i86vDbmlfC0yVtpis9HOq6EXYcN4tHVuiSl/vSu4tRhThVgUxp0b2WukqT
8KqwNC+TKNNddyXj8aZjyouWLts+slQ0NfwVLOb97KQTSbxcS8eO0Yi0SComLFs3aFh5OiOyaSb0
uqewyKtS76J5GVJMXUrW8FOInkg4JBl242mp36LebOWo0z4xaTfeNVEc7odGpTVVGarVJNoFv+mL
WYxFLCZUp2ZJxLLu+TAKOthjRdo6HXt3jpdTFPtPdTJf9lxntqMZG9y28JWg6r1pumz0U9Yzc6x8
L4g9LuVN105Zi4fM0/vF6zed5DtZF0J7k1E0XvV10wjHLvrBpywK87ivUls+luG6IaG+G7C/KSq7
x3oU48qyZRku+XLr1kWQil73SZOGjd5rEuymaDotDj1wTd+XS/hQd+/4uuuDJiuGVXDT7Yl7m3TJ
YbQZM/bc0eTGR9qImZfCINiG8bhjqrguRvOplBRQGZYqJVMYwi732YrppV/H4T7B3QPv3KH8CYxh
Y0vUiWp0Yg6IEXHZHthSvy+D4o4zKJKARp96jp4gxR9FxUae6xBooqjycq2PONC572RWS3PF1zJH
M7uefdBuDF2bdFXIbsJpvklq+Z5TtWayVck5WCIsgpXtS0fWdJHLki0skJu51Oc54S4Lx+7NAnXU
zcANSO/Q5IS179cmryh9pwq7a4uiBxK5qYaHsFhWMZg1i+0q5qb8GLL2skwWgafRp6VfK6F04tIq
CICCCrKetafza+DRKQuT5SK0UNY4jB8nxHLm9CoSfMQ6aW9cGVxUBJE9EDrZtssbb1W6EjxetTJ5
V4SmFaMjNyrBIlmrKidDPwqmu1agor9ZSi1MvOBr09tz26jtinxq45kdmJ78JpbNuiu6xOQuDOLN
WkJpJn6q80lVHxTuj47x3LvizEYXiEBdMEeWW2rQXaeXK1XXxzqhl6Ht04IcfSDXrBmrp6EMXq9T
QUTF46euwHU6q5pl/VKXO75gkk+a1YeOmDkzdL4aPQ3eRwMfNQDPVLpQ7EW/+EGMXd1u4jbOkgWq
iQTFRTGt3WXVtrMwo+xFQ/RFQot2VwzLxIBT7XA5tKQ6VabAQnGfsyqKBYqCcY+ZcwI10ZukkWZf
Fyjes4HHN0FHfZZ0cwn8jU7FUhTvBm/7TRzP1dtuaKYNXcrmGjZInfeDrC4SU81HSTjNZE/cLta9
Sy1r2lzLoBUGCDZrl7iArlirtA3XU9LxTbt2AF7AssCXWxkFKdDaA0WTF2HdLcJXSN1IVrR55zuW
y7Jx+3BttMDusRnkTRgEu6gN3GbBr/vKRRcFGWSGu8bnHTDWVZdUUDYjj+1lF5FhE5XD+LEM+CBW
TZZwvySRFKBHKPAttpfJxNZsWsf23Eerz5f4NqBzs5/rBPhx8V06y0/R5/Yn8QdiEcpKhjM+Reag
mmHeapbBIjfCkLYQy6zUfkgsyWO/mqxc1PthLtGGTs0gEl7eaanFgqILOTd+T5bkplKLPZGkVg8D
soFogqk+FGplwhnK0raem2wJDbBTyxmsjA63U+viDaw7yIIYfzR13QoiQ9iwcas3geuvKAnGnFpd
pKQJhpw2ZtiY9vNokUeiGDtzthbfR6Get7TBUvRluTMtu50ifKaITWnkaHvhEQiF5C0GQ7Vd5RKl
XT2vaeCWj7huPLDEXB0ZnYoU9WzZGdBd2x6gToP2tMxbtIJYWj/JoQozHnQo1XF3t1r7OMbyWtEW
5SUzwAZYn8KlfhNV/b6Xy6k04fUaJJsosruB+lvcmSwk0FGK9WFO1AfXgkoLmm0Hy15Veksjto2Z
F9W8KcjFPMdZ6D5rJnqoerrlqkvLSok6nDJninTqy8NqWCVc57e6YNCo2pOj6sBnc5bcp3o6tz3d
WRtcuqbZFlGcB6OqRAHCrSdhHigoDRI2l7D2oCBuAlLzQ6Nt8t4V/Xhcx1XKlJew/0s0hmcdBD7t
zVSvwiSoT5XpOEpXRIo95G5sqySeN50d52woXRCJYSK2yod2RSZbJ65zsvZNK6J+pDuZJDYNKlfV
Ke1CfmibKDmCSI4/qgAEZIkKdxy7WKWlHNDWNWt5HYcJdMYSO73pRxNkwVqgbSw132BDoDuPA82j
Hodpv0Jjsrxdj2NJgtdhyeutn1a686UKL8bO1R+Wam1fO/j2Vl4GK6ikvlqLm7ZwdhLRYphgqI5I
att5PFOcqH3bULSr9dzedWReBZmiWAk0VmO6BNbuGtQst/W6hKeOU3/oyUA/mbCEbx0N03DNUXBP
J+tAzbX1cMmGpBUz6H4qTIuCy9qUauOZrW6Rn9A+gkcXY4mSa/APSVaPku51mDS7mbdt7oKxS9cC
D8B8ZZTF00zTKZzMoaswdI+kjZYN8EcU7aIm2s06loeRV+9w389kEw6I3oUaV+k6hmXWJ76+4vGs
JPT/PvLA0Ukp6oYVb+LR8z0J7AqgeidkV4BMWeyUhqYPjlZNi1hrHt1FtSnemajXhyiaJpsas4JU
bJbkfh1BGAdtKD+TU++3U2L8abZB/a7jmu3nkM4SWqjhoDB1Mz6uuiG7eQxIGpTDBxoPCAgxCrIk
8OSEHXtdcbqlsxuElFXWxWzTdjjzKDi0crQprWazhZUMRCSDU2HdJevmt0TN2bRMl3h2BLbSOM9H
kO991o52TeslWIVXxYeITBsNXzIQkbIXFQoveAkdcGF6j7y7ZZN5E+l1Uw8NNKUZ6MndQl89RD3L
kR2HbO5mnVNZvw98GIo4CDdzlTR5i9yaT3V/hb2WaettmlBaCQ58Keq6OGnsTk1Y7nl/D3vQpVpN
Tc5j+dapWTSmOPdtgEEAon7vXFkeaqa4UHg0YghqmRpJ7tYJ4dyPGBY/6VKF2Uc+xyP0gdKKeKmq
Q72Q5hbjFolwXsntqiuf0jjhIp7A+ZE6xBtXh13W1N2bVa/8tVJqEFauLB10fDAJz3yVyE1RaHdu
O7+IRsHGZ1IVAiVFk89NcJAJ2eCGv17CD66iadQMKR27bYFsCh0lT0yfEmthZeoZCY4b4YN5Oy8q
nRSs3oj9hrpVirYHaG2wJaaXlzwcH31Pa8FAYWelRt1GV7DVQ4qCCaqq6uAJ4YHBA0zqiFY/ZvPo
ZIYS5TMPOhT6RGCOdpAHFuJLGfT+YJG/asopFFVC2VbzaBBVX26boMtoT4qsr+NyFYXt51yPxoBR
6RK7ge6QnNRIQV9hWe1oFUV3qANK6Ms41iJUfbwhBtFLPdg4N71uz2VUjXkY6iozhWRHsHJQBGGB
zQZLXW8c0mTHaFQegkrbN3MQ8JywsLzSWNfpUEbJXaT9so1R122HoqkCMa8zv2uZXK/iMR7f1PGi
bxLq8Q7Rcdj4rhiqlGlO7zAd9Kkc2/qkbcBvrA7KtHWaYNGzMAY7M7X7EFXmbmqW7lZqa+7nRA8f
R9AXh2H1wQHFZdhvfBsOb/iY+LNXtj4EJdMfYqlmnY5qHLfEduMiKDf8kk/x8G6guLhRXS1fh76C
RjT2BehcXFTm1kdL9GGNSakyBt8itWLGbZFFvJl3vlZFirFNbmnX4g2zar5UtEHHNazAgiWwMePE
hDcFboPMVV1wskQue9Ml7WWhKopTEjdA9bWOBpQNaxtfAOmvx5UQcG2MdvZuUNAnQ7os6Yg6csM5
Ld/NPOm6LCqX/s5zOuANWWf8FgKEed/JmuTMKJcHtN6vQ1DtZ1l1g+BDh1/PYbAq8LGeZtguCpZm
hMbMep5iVpVvdU1I3sZWXnE8lp88GXkoekmUEoVbPWytpCy2K23HFBc43Kw+AWeYBM1yVFxCT+CK
Hfp5LMTsbG7bPsrryV6UsGsrPu/DuU6jfhURCvtMzRBKkCG+NUF3BX22F9MI6qCghag9uUGmBAuj
ikwXU7UL58CkIDFLEdk1fORmjEXUFVmroiod59o8Lb4aLkdd76vCjLkFg557GgpZBCxXXL1zBdZb
nJSbiZO8joCzE1Vd17TnomQTyC713rqZgjXH7zpjLhvaWihzJG8Z6bRAtIDIwXYedAOe0sau41FP
YCvLTytkJSShYvTozpfFnnudTyT0AvfjKDq8HhgqimzQ0WG2rRLVtMJ9erpwWG9GlXSCgwGLGpOB
G/3sH69ZomJ4cRp3ceF5tozX8fqmpqtYNKQNkCcxojLny1tUDRAORM5loFD3KHE72nWh8FMowfCF
zQk3TwM+rw6UFp0noWtzCalHkoYqpmk5I5cGEyQZSduImGWcH6t2E+FWQw1Vg+iRfKpDu6lN8tTM
lX5jTXDq56nLk7YHWWUKsgtxDyobg59SdXMGJ7WHpXwMIoZF5Isgl/2wUXK+j3F8BSQHHD+sBp72
cRltjpp3RbAuaQxxSV2MU2odOIGh/WzK6pEBISi6jVcE0w890GUQvB1kn/emBU/Km6PvVn9EKg43
bVlu+yLmecfknK3KjJkyEBLSArDr5Iawi0hvZF2/b+PwLFXzEJR8yioPPVMGakl1ULDMWEe20HWY
6LRVeeeM35QlhCjt0kS5cabdtVBCqcGuv5ZrWAPlM6AWI5qwv1Vuvig8A1Wp3NtOthlv2D0hfEwH
a6ttiNRpVDvuIZUYgllgtZ7CDonSmLSs+UkWKEq9GdSurVuZNkVP8z5qIG7hy8dCowvPi/gSOHvK
pe2PpBpXEXaO55bjWkDSm2paXiDIgfJYkvperjVswrh1d6ubP4XTQDfrZ+OJOl3nkuFLNZADlzyD
MONeVxW6IDK+8H1gITgLw7O3MT/NUzSfVd8l28k1GS6Xo2uK3FceQ1ein1Bsockk/BTDPhBJcsO7
xr2NpjXJiYb8dgqGCZZBT2Ie606gsmFi0DO9CCBxuoFD8DGV7VSmQz9cdmrdxpW8NhYkfTTitwt4
7bxd+WWEJayXNSuCSKZXIPztxowKdot8o1ykt9z6+BjjAgS7Lff96jasgF3alfNVqA29NRAvViwK
NtKsa0p0mWyda5MNdku9rW2iBeh4dh2U6qGd5BVeyQFm8hZ64inoJZQ8u+faQq61YKDCGnpjIas9
rUiKQ1Klc2NRTgN31RYc4kXKpWCq2uJC+zS2Q5svhB05KJ7WzssHaFYhaPsqHyEKuvAqhBAVozqb
0NJdjVXYnEEanMKhP8IBTJSNE4kyNtXXigfJoS/kUziWKh/j9SGmFRZxKNnNrFcoe+Wug6gDkuxm
v5G6c9exahVoD+e1cOHINr1a8aGhDb1YNJdnF+Bq14e82lSTh0xmsS5tSZRC47rScdGkVRO/jbza
TgsbMpw0zRU0nq1tEd+FK6PngValsMDBCa3PYWxuGG2Br6LHsVl/6kqASLG0GWxRlWqQNpmt2zc0
mdVOEmDUZdggAiaixtng27dR/KGCI8GznFF0Lv1eFi5L8PVY6lyj+wByuBvm6CTCmLWHsFs7Ac6L
3Cx4UVs2rOOtLXonVjb7c22jIA+d2nfFik609Ete1ey9Zy0Iw6p720IkBjE7EK+3ny3TpKXQvEmb
dinhSefmokazyngBFz0u1bFsisyi84jpfKgD14pOJYIlY47HAILSNkexI7kqoSDqOOIgcRcNQgVC
Wd/uFS/2KAxOk6zEGDnRsDnF1RsQvTgdO7xru6DOKR3yegVDDLHrHWJxfyr7kgpiEpr2rQ+F6sdt
B5yr6rARBWFtisHtR2bXDRCKNDGcV7xT7WAFbR09Wtf7rKg82VnCS0gMQHa5oe9P0C6pYOMCfbBu
PpVBm81OtXnFUAkHJWu9ibHvwemVAT0gBScTBU3Qph/MA5bJUbX2Yo5ltFdevesWiY6jj7uDUtPe
GNnsamQS4Yt1VMI0OoMzi1VMvg+fGNLDdsL+Qn9e9sBAlUR9exgrPeThsuQjjmAtu488LGongmIu
Ukuni4nBJq+K5ADHNN3GMDJmUYflwYT9g9dJf1sX8VNpaTZKcvCQIE+lDTajL6EjST6lvoYzLGEH
FGazMv3HltF71bQ8VXyMbhs23cI2uPImrrImkk+gfvBFw4dDNMX0ONPgKMfapEhCBMyXqcpt1EiQ
HEWOtEJZWBNR+mDayyayKV7BQDoTnVQ9X+EkPMdS3gV+gciBmC1dZb1ta3wwsrKia0ELaFNe4Ho6
EBNPaYC5BdsOWRkknV7MdQRURXNj6oPqJy6i+lT6Q2J2ibq16jQ03RlsasZwsimWJIbeH+tN0g7A
iya1SZCItnM4M+B+ITPcsKY7EVSeRxJe+wDyzLJT+dCtAYgbfoYvYM5ineZ5w/VTwAQ1sPEdckHq
ZqNSV/W7CA1X81Df0MHIPfXTOezaQze5JSV4ufQKjo1a9FjEFTB9VdFtWw0yreEN58TLSah4MOlK
CdRZtGQ6+YA69Amk9i4JmM2WwG+Chd3wtr6wS3UeCv9oSRVdsJ5wUTnT5FjS6bwE8tgt4OCaZL0b
JEWCNQ4a96UJ9DWXg4CoMK1WfgiiZWcHUmcr77fxzA8T73kGy1+l4WRF3y7XI0PnBnrehN60CRSm
LdPaTFujepZRLXPT9TcAqwChZNJiBJHUF/xqUZ8LmAMzh1BxplNn4tajX3CWAJpSQiBmV+gaSVE+
4lKeQguuFyMMAbB2e0n5XQJtUwxwBpl0KGPyKv6cz4fBnadVnKOlPo+uXjMWQfH72q3nKoSSmiJX
ZMondA+Zyjveums3wrPMM99bD4dRctuuQQNzDbaG8vcRDOlhT0+RgjNP/ziW0J9blHV0o+NLzs1G
xuWGJ/jUFm0at+VGg2tsPNR9+F7jcE5N/HEqiw8SelvcTPlqc4zD26U7xTY4kdkf4Dw4ZSjY+TE5
V1VxdAVroRXXNUjAKjUIhXkHWdtN7KDwicMsK9sW4rcYrLJG6w2Hg93btp/pTZMsdRpEMryN3FSX
cIQoi1FAYOWOYJYPxDIFVq0wqfTg7xZCpyyCXVyD/4CEmvQZbodAhGuwly6QuzZkT9wCNYZweCss
XnWmXQmNe1wmUbddGisTppgsYmxqltrPJqjxVu9bU2d89GdVdaCo0MJBB+oevE9wrXx3CLS87uoS
8nRyLgOtDl1ptoFCgyB8OGLMygMnwbSZmbxTTXleOrUPZaezRs9JDvFdIiQESWnd6xHWZz4ayBDf
1K79hBBEqksCvrNe4QOCid8kwIBZ5QYIuawm2yAizTHAw64mOnPj+tpgLBg4leuxJ/V1OZRwgMYD
eKYG/mPlJebBRVP2G6OG89piUS41aJx1OywPQ9GeEX1tXbHzZkyp0eDjOjgR1m6De7wli33Nukbg
gYOfe+yHcgOyfjcwBcwC1LWv6npj/bhF/H8ycyZLruNosn4ilhHgAGLTCw6aFVLMw4YWEecEQAIk
wREkn/66urKqMrtvtVnvepeREaYjSiTgv/vniDYF7LZWtEi5ww0vPaiMLq6Nm9rgVJIpYc1xqE0q
/adQ9RcPy7mQ7V1BnXQeMIF51ty+Nf+de3Wfjb3yk2FU9MUZQpF4ocAsY22es2QdcXWgkjdF+CTF
kqjuxdfLJg/UnfTFRnT7ckr1fAqY3Prim2MMH5cgaaEGnKVHVEPjQP9Qc9ttZ1wVzwJVvIXDvPGG
b+lvXM+86bL7zBfn6tobW+ClYpLJKuEAqSrrhpNWNHGLz1rqxGDcLLEMt8OmDPtsKLHVwZTR4XuF
pm0spyKFoE+gAQ8swLfPXJ22QZE/mbYZkeLDuVM+YUk4ane/Rhi149yE7kOpmXjsRN9e6wqGoFnb
ad93Dt8C5aAJ9briy+W5v61H3NHOiHUo6XpLMiT1jYpbWAvIHws3Oqoo928sAS51kcvZmLE/5F5t
t8MUmKypav+lLiiGt7nHUl9S+Im881U2S3Pxy5q8BwxPcGCWAcatFj+9z8TeVViiS99tXkcyTAv0
qpyzrozMw6zzMFl1edGCRLEqygrPmh8th5mVFV6+vyrIgacZoj4RtU490iPIC95anu9Y1TyWnfPM
hhxCm+v3fDGZaVykXhqLaEPH+971I2xWLwjMm22z+E2c2zqPK4wJdeEkYRSKGN50fqA8alOV629a
hleEdS908vdUyh8bKIwYRsZDp2ELYpIfw4chig48h69r5uDCGbxcN/cuboGnpedcZAbJl8nfsMoX
qWpGeMJeCsgkngLEgCy3c9y6eFqs3BmkGD5tbOx4w/1i5zCOmura2WG3cu9OaP/SBuzDocGDZ51D
6Q2nVXfbMrAdPAKr8FWuzk6o8qqbkEEXisfZLQ+VN7z52F3jpVuxg/sy2BntbOCP2pj78rGdvWvl
yjRy4Eo3npfYGXnjiJiGqHOeNy5cwvErUD8dGZ3EhbhPMKWCJIHF66m5jzGJ/gwSflZusbUJT4Ne
MGnE8R/LDHGqpyCWjrzzvfE+GgaELmu+9Wb1MXJVxkaY32Muvzy3gbwOi0M303rr1c4uF8EQWznv
aodsPb/dsFUceIjYJw8aJNriWOb8BcLwziNOCYVQXGeXQ28ud74bxUsezHFRVafSw3baeBGevk7A
I7ityaRKw1ymuV2WuO7hkDQtLlTl6s2sbBvJ6UD8+RYo5rGpeeo2Rm9NgJElHz4WU13KvMfeH8lH
V4ZO0rYRcsn8YfTWxNX0o/aXvT+Ml6EuNwJeRS7ND/UddyMofyoasBN9uxkclnVoh6X+2G6jOvJ2
bKmXzVDNXraWlCfS97Fda/9uhlIcKu86Vf0+LKsuwTD5SSTCGTd0Psi4+LAZyU9JFp7U5X+m3jCR
o/EqZ3LJ+XxHXXFxbJ6G/fBGnf5ST93GYcsD41983BTavUNcaBI2qCwIvQIDDE+1DZIBs49yp50u
i98B4lDSxC3BM+lOIqETpAY5awTUfg+LpaL7EubaTPTDMj5GbL8UdBfV1f1cPVLlpMMQ3lCAQCAm
C7oEQyrGtlztBZ+P7cJUJi0N4lkGyF3q4sjWXmctyS8l+uvI+eBarWuDGAmTLRxliFt36OeNadm2
ZLxLWoXJnWuZuKUGjlOFv5y1OgH9eAzGInNWUsXNOHmxC7du6D0EMuWykTN88wl7WkLE8KbNctDM
/yW64RBy8oBoLWVldIbHccC4uiAPQ66J+TJuwq5JxFSxrdcuKaub7WKC7cj7CFlQR9JyGOm2JhQG
uzMZ3HJIICHDdNw202mM3F9+OcaR7z23pvrKWXVc+PR71O0vx8m37piLNARGkNCx+x6i8t4JfHhR
Y/cQBVDbU7gvjAVpJU687BFD6WQeSyR6P64zTJnPfvcqeu5mddeT5eZ4VfSu0+1pGIaLtKubVN0E
goFXCW+wjo5rc2wkLMhmBuJiSv0Gkbt32+5Tj/LN9rmHHIIdZ0telqn9qRHkxhQGHuxv58nFo01g
QG3X5fca9GOsGqySgkbJGIWfsI9b0Ej+mBWyvWIvPtBouUaRTCAwtjcqg2myQahvU7+SCy5RrXGE
bzRY6KmsqwssO5ZIJZuYW3NyKpBLUjlNIsnyU4zIrToo1cFGY6pdJLO6N6lwxKnrDUtrOGZxT4cF
0UZRJWyEg9cszj5qJzcOQcjgVp4PhaiaZPLh3IJNIRsT8gsB8H3KlZQJPqPquQ910lDnax0GAFHy
aXTYlhQTXnEqZeapSB4LueDjM0jFBPUa3I/kWCN4SLpWNMnQGfjdeFaxPThbA7Zn24WTn+S0+AlK
/rj4I8zpksK3q7ZcTB9DOKaRf6oNIpilwwctyyJlU/dRd/PJx5wgN8Zf8tg3QDLC4IUPRYqQNIDL
0U/ZMjlFvNTy0+nK52D25bGeOU0V1cGX57g/Yd1hTSWf1mLOqox5p0V5KpZZI40Qt0Dqa+jpe+O2
SYDktByCxMGzAJqoxQr3tnJgElZDRHm0OuVzC5Ch2PsRveLrOjocKBoipWup/dS4uJsoMgkN5kHn
Jl7kZezPXN7Nw0vBSj8dwnBfUnMQa7dr2+kh0trsXYNHKyD5UzCEgCNGQDALAdTI7SH05regbMM7
d6YsRYL7uJolFrw6knm6Gwr21FJ8hB7dMNltfDhisa1CZzs4UDnCe8+b+84B62b4unG83EUSiTyr
kg8tvGlYcrEv+T0B1ziI+VWE+qNdpbcdbPnYO+p7AnCYs98eZEOPkNcGHvKP4ECHrWO3Ru2XwIBW
QOqq9Pn2WJTNRss1EeXziFyPjw8F/ACbKT9dOsy1LkIOU8YrHBFvAWq4wDMaqoIe6mB0D5FVJ8mA
hEVu9ix5Qi7BLWEHjCbUfStD+VS0Mn/oXFwokFT3QJeh+M1Uve6q0XN+K6ZVpuVUP67AH388GWGH
ocOGKOxElS3kXVEFdklpQHxErcvwqgBp3YGirbZ15C4gCsbyuDhDtF/W1ttEsu5PCyTQqQqU/Mpr
2WFLx9zq5V2I0Wl2N1XudjuHRUFskYm+2VB85hwsS1B+shZZEh2aHlnLgKDHYTQDDmhOk1y7sy6l
umNe5e5JP730NT5GN4cLmnlO/cKMChCO09E7EB0JBJrqVye6BGtuJoWzWYmfzmOYyppcml6+LtEE
iC186QsQpqSo29sQdWU1palTY33zEK4/tWXo3I8cxqf32UBYJKZgsRrdc2nUtVVBLMZ858CA2MFH
crZIlKus9VdvV0zDtS3YQyej4sGGJgWNDF6K1vOhAyidzrqXMdPjXROSt6IYjg39Lkc3KSZMIEhm
BqTNA/L4Um3VIuIZGVXuFm+Re7Y5jyd7IqHYMGQuIrw2bNohFI9bCDtGfjsW2aJ0duXopIvXfnjl
18o5POQXPLcJ/GAOWGj9cIpp2YwO3D7ROyBEeiA00bJ+eiw/Di6Q0yBswiRHwA61yA6KiQxOyZ0o
zR79ZyBMAsAgLV47ng+36aXFqiLStewzf4ZsKmvgWM61iTAxYOGjRerTfVNV15b50yYqxszTbv6m
wDduvAbC2gHsaLVM57V5lfV2MsWxKZb78mYmzWWdZ9aJ+v3Sc0y4swvHeXrUIz/lU8RjMfA6XaNi
3tO1FJkoLXhsqeBJgZu95q4TvcAZlBtv5dD9RqqEW3cz1bccANyaMgooqO+xlLMoI+qmWboiTNoI
W6ueQxZrbZMukGeh1s00k9d16I79ADa3DrbFIgArl/wXp1giYa8474zMJFlkIM5l2MKad9aj09jt
pJetcsIVc7GK4qKcJ+gsauN6nXOgYfkvSZEADuBcHT6d21Ge2PC76F2AOT4kkh8sazLO+hNbLh4d
C/qtmd/qtcmAwyPLxpaOqFzFljcmnloIs4p8s/K7Mz0odMrPlkH/j/ghADIaBxDZ2nRDYtwejqvW
JRYSG2WFZ+QdSLoYazNHEsHgjI5NJrh4WgbRZFHksd9VZ+rUhd+WCmIOiP/PXeG+IOGWyehrC+I6
qJZM6b7Cu0BM++ezg/4g9v9O8H83CNULIf841OmfP/7HxfyuH4fu9+/h/Gn+80yhf/3udjTUv346
/+NMqf/6V7eKxT//DP/cH5WLW7PhLz/8t47FP7oG/6VF8ffTp/7NL/9SsfhLueTPFQuUYcOIonj+
73sW/9PxT7cywz9f4o/qhf83uHsMJ00x1+OM+2gI/lG98FG4QfmWh+hWMyQY/2peuH8jOOyIcsI5
JdGt9/GP4gX/G/dxbBUOEUGZilF05P9xvX/52lAx+ePnPxcvQg/tDqx0t4LGH70LwlzQg36EZojn
+S6u/M+9C9pJoPC9QZgwkfhGC7n6l1TuU8v7F+XYUxG1P/BjRTx2J0b5RjtgQPtH2ryQyIGP690P
hXMMO7vrPXaSbQV/CAmnWZqLA64Zu2eXBFodS4NwSCIxsvVz2xUPnmn3SKley9okfNrkNe7hNA/u
e6joJFzbU0vc61KU+0GWQAsADxTqpe7J1wS13/YxEusMoGtaNSI2ckp6kQXkAUySPvB++HDc8nme
RSrBN66qeC2oToOZ3Fn/s7BVTBHTWY2997X11sfJdd/9ucn0iBW1sTYLubMHN/+llZONyG0YJb9c
ry3BovZJULIst048mPkJ4eZ56BTcxce5/XDCj4gdXdJCdqt7DOm32GnvB8C9OwdiVYJ3YOXNuFjj
wF1fbV6+tLrOhJLpap489EZEVAOMBGk8HIYoCx1UOxB6suuKiNcE5Ndc3bacll+iYF9POXQRiXn5
yzMsq6sKNhcKBhqklPs++hvfO+te7VSPq5rTRqHBAaVXewvUSerPyCLq2UMOBgfKNk+6EulCnTYZ
jLORDEbfLbOIwESgGpLY1iLm3K7sU0CCLetmvuG0Y2vyxJT0Fwc3JYe7oH+VCyAfGucULDiceO+k
sDTKMPOwMvfhB+aXRHhgg4n8iMBkDgGPjkCKYFm7+kBb/oVg97Npgg/GNbaJ0bLE0fqOCFi+BVwm
23674ZLVLpx9h8SyOQwVg+G2gs58a7TYlGAjpAdU2WVsIyIAFk7QI4ceYjV3JgGz8TJFSx270avU
FFuSk4wIo+JmENlyizQ8srwJeWH+WGZ0XTLdVskYTHgtTya5g0el6jJVm4usDFbyX07h7Bak1a7C
dGQXia008DZz/Ya74yCHKsWZducJ70q3zXYOSgzMISL+6l2BaC5XGCslZJxF0kdXkvZ0vV94h7BI
J37V7Gk5IQ/yUw1GqPMctDsA1TvA7NIWT4ZyC9jdDGyMRvBZ5vZcWeQjXRTPv9i8nNxRpxYazp/f
xwWain+DHwDhLA8du4/MFYAy5E2G8nvCZufS32wFYq+ru1yigrxirw9IcewnbC/s7FT6idXhJV+e
FIaykKWemeMyQtkKdFE0g/Jza7MZpIstd0rAyQuwovHSgg7s9pADGIRqZAZyD2AQwfOmyaeTCMrd
MgXvK1nfGQPTTLcdCTPN1/dQi5dgFC+R+CJ9BYxBgrVsss7sunJCN0ctF8cn9/PMkOL0QZGO0X2l
PMDJNwShFacQ48pckX2P9BNGybmZJxszciY5WUDiF1hwqBsPdLoLxwNQt08/BDWt6TYvGoCm/sus
d51dNgQYst/+ouH3YpHjqNE+wLROF1gbUf7RwggWoIsWwZKozjeq8O/RIGPWR5h+GS0aSY3YlsIm
AfdQFPAfmS+ehoGCw9PXxS3vQmmSXo9nFK4QRnkl8jnjxium8bz4FOwLDGusBpjR0fpCYK6jb4DS
h3/GPHFX+OxD1uHz1PwKa5KSboRZkKsdUch4WPvFV/0K1BUBi8breMivxR0IE1P5WY4HWmN8GeHF
mEB89JY9On2HeM1LpihH8edE+mvky6QvNqF5J8VLNWGQ5vpDltvJmxBRuFkjKqxIAkuxiPZ6bdBz
qPv+ZFv/YKVNOz+l5IrA6LNS1W98wMegJftivbNFnjBWpr5+K4VOoh5KuPgoAQlXnf/j1LCO1s+g
sJjep7sG0XfMgu6+6LpkHE4eA/0QllvcpFt/8ARYK3ntqlfKDlyyuMBtofz9EC1uPNfyZJz6riDB
Jpj4xu1OTddvDG8fhaJrLAMeo2OydcS0G7vM76H++o3CnxTGJKNgr6GLqzR9WvXtMfDxPsodD6OE
+M4D4PI5ntHdiP3yQRftztSfYTjuhKvf+fDQSPI6d/JcNmNmxBIPK71OtTlZv33zmwXREt1PVXcY
Chf35Qe40YOQbKPzJRPupgR9blqBdeMFlmrHi+Pi/hbes1vX+7Fe7ls1wbwG1Upv3om3sM0KZCsh
w0u4iANZFeZaui0bZ8vayiLTqrcdoM5yqvYdHJSIbyT8paGDJT+pQ6lKIOpL5rkCe8nytHpR7Hce
SgPLIRj8Y868LLiGwb3PENRkskxHv8tKLHeD110jzPNw8uAUbav1G5H2Jcr7PepAx6aSaWcDncgu
xU62+LRNBJ6iqBkSpQMseMF1RgmwX8VXHqFu+OVH94zKS4htPejMxmAAKexdjVqfj/0nNAc5o+EF
OIPNfgzcerMwBD7qawq8rVSABTBtVYu6hy96N9v6Z2nAuVcqBUMed/Y+Kt+BnMSlah88F2F7QzNX
iDeO6clhUNt2DDB7RUf08VLlXZ0iTC01dxjl4Kn21bUmaNMBO7QDUF2TAEc6tZZfoZpSaLoXksvN
0jlgLis3bulHB0aJWAaqDO4U0Ltm/AnwzwtUGQwHxIKEJBimF4R/2Sq8DPlZ1wbZLODLoN8Q0e//
vXT/t4L8z3r8fxb4/zelO8ICFJv/vXT//x6n9q++NJT731/hD+Ue/C3wUEnmaDr7HkVV45/KHceN
cnThIeZD/J6H6ML/ozSNAzChz30ecZd4ISOQ+//S7gH+X+D6ODEOLXqP/G+0O4WZ+d/EO2aVwMN7
8+HmYff4q3gX3YqBUFcmAaJI4wGdE8dpd2pcD7P6aZSXdfMM09zduBUifbYunx589QG914zbcUwM
D56GBRVo6oZPICh3Svr7IJgyL+8ffCGOZiLwpsTHOpnMo/Uxas2DdfODaWCTo41xqXq15d38O6iC
BH0qiM9621dNZmG/kK4HgSmPfB6h8TvxCJMAVUDYv2h/ZutKYRVCuNftFZv8N5jInYe+w22UHShm
dNmGT0CX+6yewSeCgDPowtrrEPWwKKaTaYxEnEo+A8/du0iuYuUBUiDoofgVhJElCVcBqNK6j0uR
H0eXjSBsFeoLQAFdF7hpsZ2LN1sWMANBCgesSsWs8GaQF+F4yE09m43wzTak7WGw9OSb6NUi80s6
RLJJSPWa6SLaN6Zbt62lSVugWeqLfX7LuAdS7wtCRVpXQWZ6/X0zr5gIIaDcbHS6DwGssJew9UdT
J5NWz5WH6artv9BmPAq9HiN/fsB5njuIOaxoFTZ8yKpiDY7Ew2pXgmSwzhjX84+FuM9nBhQgjFsD
7p1StKrtDqzLNxf02tQdNvBpX+v1LfDQlqNhtpDwDW7G10pgy6u6Q+Ds0mO0DM8knDO5WB0rEyKk
XuoPWA2biAE5XysPmcayJaJ5Xvw8HhFRz7Pd4MCBjSV+MnnRvgV4zLziPg/aw0h6BE3iy691DMP/
MZwG3HeAkhkXd8HCn1s53jdotRGwskvv4BLpQQfdk2PUmdkGk2PvPOEZe2/RknKW94GQJ1OEbrqy
OXNKJ3H8dSfLKsXco2Nb6PdVf3Zh+DqF4beDGIQMwZFFesNlnubjnCj3cwWR6DD3XS0oSOb4t4U6
VqzYT4puxNwnUV5ic0UAgZzLQGQ4UqaBM6fzYt7s6GNM+PHxSstkHysUyZZVvIyDSkwffXQ2PPVu
dOuj7lTgvIiXtUZOG3zNTHwOvpP6gIockEjCQ0TWldk4rElByMvaRejuC2BygGOj7r5vSAZIRqMe
XT0rjk+MN06ah4B+R9YnbgWOTpEZnjkuf4lwNMCK4wNyiopCVU9Jx0YTd4P3MQX6UrrykbTVFsfm
7Bxfvc2lBuebX0eH7CgEPUDup1HXO83y69KQH8edMpWbB4kgXUi9i0bwHrCw97kN97pF/MqdO9R+
npax3If8hv1IluLVXmsz7Riz+8jqjOloi5MYH9Fh2Q96OSFRvWOzxZ6pn2jZFJlrUOvzERWG6280
W+FRLyjHLfnOpZDTdcPR5kWPzDpXWfWvbGpRGVKxQgFOoN5Xcm4xvS54kkDh4/4HVfd7ZNVej02S
r89BU5xJ4cV5u/7YkL4hXQWnY0/ShBfT+49gn1NwAAfM6m/W5HVMA4emYYOBcqFRhQIEI1nTwHqd
4TUwC9u2Gy66hE2IfH5HpNkh5f3la69NfGTv6GB9jiWEclSaY56v5zGcyrjCqwdBe3aG6tnldhOB
4o1XURxW5w1HDSD8oUuG4twZtyhsAcxR1pAjlNRlXiCQqqh/t9pkC2aLsZjvvLraFfU3t3pN5hxj
aFcjju2qeAoxznoOwz0Ez1YpMM/AZMP+KajdRNXel1rN2zxFJ+IIIDf1cZSduAVgRUw8u+khjEcZ
YuWt0rl0PrRGVRyLa43I0pEeHvEwoQb8HSsAlnOEKS3iJjxVrigufZefgAHEKxRsKJutE1ZJ0zSf
3DFZXuEQhpI8hwGW3lyzrEeQAOMmmfL1o3e877lDkkjyV2X7lwkMTtmfSWg2zG127lyhI8dAFwUZ
2mSYTkniRF68gN+Im3pJQ422thdcV+Vg2/Iepp4f8pswJBr2S49Pe20zmg/Z1FpobpTGTOMjEoAw
Y6r8xEdy6EHgJJzKT0SWb90oo2SGQpSOuyUANTKxoovk9Im16yEPX2lF56Q15A63yafrlvuO0oMl
4IcL7CYFzsLohcq40gc42QoGVfk+ol/Ki+4wzs1J5KjL1RQF1cKHP4381R+uUvpbNhSndgAUuo6b
JkQEbfMLGtr3QzmAMx1RdhkHbMYT2M6VXkKP7nvSHlRE1kQu7c/qOvsQB09kN/TSGVvgbpV+rGAr
JFGXv3XIEObqPVL66Ir8vPDxyy3g0AdoXMLb4JW8BNa7hAQ0ajWg5bMO9wSwFypfRX7wlm9bRQlV
w5ZX7rOjmp+q4p9rjfGfc3mxPvhVWi/PeRe9dF6pMjjpFKiY+yoW9QH7so+LukR+h12Qo9ZPGvvQ
FuS+6RCrwufG8gcsJqrrTVOPz3A997UD66Yj0REFVGDJ/HFt2z0FColix3AeF73r1yKrhgodPYqP
ufZjbCnbFq2OdZa7pd3i2Ab0d0+hW4PSIygNqxBlBw9GxAJanstNqbqvvpHbOcRT1oOeVMzdqu5k
SnLoKUbkbnxCLQyVBCsQpQZZ7mHPyPndSIcn6emvNceJBA7ftXZKp5Bt84lvawMrrbPndR0vYZs/
BC3uDLSbTNmnYJll7PafS+9t+h6Z4uh2wLwKgMPdDtDD1nH93RjCquEVcNHfTSCfhrnd4tSazBvK
n3IZro2LtkoL+nANx4Tk/rnCltBgXUNcAk6g33ewqSJTZXoYHifuow0AEBjLkafc89LNMJVWtIHy
oxNZnHsRota0LscpEJ8t8JkpGhF9tdlqGJ6T8kHCZShbeRwimEwBovIUh0A88GZMATh8kalvkVVh
4ooqvG6YAt29+mtzFY5/v6JbsWKWLvwQDYzh6k08pZFGgIVCp+UPUM+HgC8/OCIB9fQeVT/WoOBZ
Incf6dKgrcVem0J/VEN/7hrf27UrnmhP0vuxzL2NwjE9iMyq38yVwCHDPkHQ9IjKfoFKVn0ucjdb
ojxB8fTdkfSuYOvbROlunCM0RFRCIoX6dYdttnlWQZCFHuwQojM4oJA8M24K8tENaDQy2GKCm121
gP3yWm7SmpgibkcUjorlpxmbX93g+vFKkdSQ6l3r/N4xzYGPSLCwYQRolPKV7oae381VmA2rH8Z5
gWWVd4cIwEs7mQey+j+jKh5gdGduMX5MqME5JbI/8H075o1oCYybxW0eKyeHYqJ7mAkZQ0/f4PCO
LJDzpkC7fF7cxB0Q0KGiEqPqPaR5022YckDCzZtwIDgOY262FTqxXQ4iumr93TqLd1t0b65oEZ61
/n2ubb+TtP01e+oBYH1Mq2nfTJD1wfSoSg99uerLNya1IY72sQKeasXsBtxymnOxVU2QSgf+pwE7
kwMUC0JztsVcbuYZehob7sUT3bPEWT1BBba2nmBI/+gQrA/AZ5H7NYK+7lLI/DNAOy92i3wHxOLG
ywNzboZPUjTfTZ2n5RxesCvtgoYkgFZOka5z9O1bZIQe7BLZpmiS5ucZHRPf47tihWgKnRDFpH7d
EBR4fRo+hevwi2r9MgGAHToQPrhgjh66f0REh26w8yRL8q7mOZv5cKdu9tkwZjXjh9ub10HzqDU0
YuhHj0EDVn3E0RRR+8pk9AvHoVwXLU4rCQ+3wLTw+qOals+1qs9s8IHVlxDGN1O703tHeW8TN1+i
ZifF6dkOADA6ZKceg6kTomRj8yxSYmdDdxd2KLM0akMnehlhJuFsVxyDg688nJE6KL6dGQxdxRxY
NeEeE8IbyPm4b1fU7geZdFWNKvp8cgn/imZWYTsZR8xK7tULsDzVFKQBiT5Xs97XbLlQfLENbjWw
vdVpbfSO9gbWWKCbnT8h3leiWhKUSLoYC/Q1Kuyukpg7OxxmZIE/+XzfUHriSJWDHmivtUVsweXa
AqEQL9uvabAIzMM7gRR8sgzcfPCBz+owVQoFx8U7MTh6oPy2/4+8M8mNXdvS81Q8APOBxeYm2Y26
UIQUKo/UIXQkHW7W9WYxgpyUW4bn5Y8Xz34vH5AJZM+AGxe3ce/RkULkLtb6/m81s9futJZ7L6Zs
Ke3XqFPVJqOLbvb9i0tfeU1vJlqFqfedKOOSWNaDB4dEN+7Tr7pN4pISyPsfC94hMQkbliH12sF0
QbzsTRNGHF7aajV4xmGco6M2gAQdogeuYcAjcT7U8mQvB4M5Fc8BG+dmsJony8K5JSaiO0N1iAb3
0e/kPmzmg04kDCXPmjNzkfXrg5XLD+noHcfJKzD8lTDkeZ5pq4gEvnjs2v3Y1GeO+yRd7IbAp/49
1vOxhdF3TQq0TQyMlstyPQXJydY+R3+Cd+NsFDvDZjmZu2vm4I/4a4F03iu1rORcG3X6TtCJ/7OK
r1ZsxttUTtxLE+Qoid4NJnaQRAMamj4Mk7/tnWbiDkzAqkaEotjFrQjSdmIP9aKVa6nvIlyQHNZY
+KxjFhFKzet9EbRvuTftPNfb6CXjOHf0hVypNrWvqJnBsKXJU2PNimRgCHo+bRqQDTa9QybJRo5Q
d9vZLZ6lhY4p6jYtlK1p1+46Dq0HO+3P2hxughv8Ku/VRhDJc2WcEYtIxs3UFsHR47CVgFiiwqrs
u9TVZ2cGPCTZSwIy3fPHV1M60XpL3+NRP/H58vI6Tyl4HRGwrSCIFngz+zKxp7Ejpz9FR7/wuJMT
/c1i874gWl533U0a5d6NuktI2CXHPeKUzm2q5c7RPII9F/I0/U7pHtbZ9LJ8gTLt34yBEFLjhE+F
YA0hPSi7+qkV/NXc3Q0sMMlIeGvw1X3imaTaSMXELqu0uugkeNVjsO4z/ql4dgPljmttzxxqg57O
S467gBVCSbDO3rNWTVM9IdWA2e1QYeQ0Iec+f57C6eTTvFJFd6xjm35KdyWC/RHj7sHpBhLsyhU0
+G/CwiWFkldjqE6uUHf0EPhSBEfcQh0Gv3uSnvtmGERNOnqO2ZQ9zyFQAjSyaY0k/cparDy6ALYf
EoEkEwF/ocQhiyg82IRZ0tz7mh2xKwr2/UiNAFPuKRuoR8u8AHoxHfbifF96Nn0pCYtnfkeGsx+k
OhtJdigTLXdlMLUbx+Axxsm7L+f4wKl9NcsOKwSgBvYl9ELjqU36dWPUr9TgTrbyjpY3EAdqDrJr
jjQrOVWjKQpYTeQw9/QwrcNc+Ve7IL1qkYRf2T33UTds70nS7LpO3zlWIVce8Zp0tHhaZzaRRHMn
AB0JhvKdJutLZEzdeeioBTifNn10iiL6zYvGgyfLD+J8twiHEth1iVbN6q7t2N7NJkQvko4b7qoN
QecXzbkDkpozRcM53KSyLkN2VEGHsCAbX9EeMnJrZ3Q1mE+9DXxJ9ln9+KkYtlYob51T7ATvYWWF
q85kUR7j72SyP0HrX2Jj2PJIkeedd26a+ddx7Jw1hhWCQQCDEdC5RWgurEn5zuluir2Dq+iZelF/
mhznM23Lj8q2jqNhvwuDV262mzvbtl/9UB4Nu2ERG/fB/Dv1HMon0Ya9aD8Ef4xGbbJYPDsUFROT
BB4+B3/mL/ZZ9RMTIaE7/ijDV6wB8qcNaUznc/sKb7cO88Hj1+4epZr2WRLBfBdiP4QU8FO6NZ6s
aRk7H05ZceK3+Gx5LEbPPC8Cy1UBhSaan3o09+5QX7Rw956Vfak2+2xL82jEyGxMtUUoUVIXTSgI
oCEL7Odco8DrXwj98uROGIBa80uWwa41zY/E8ImlGOJSA1HGYbGWVkwDOPbMQzg372VZ7HTAcWy2
9bNjVLcEMNmPGns98EIqgTknk5xS69I6kVZYtQCf2vEwlASXRfsT1e6mbMU2yOodSY8vLH6U0kAx
qp5lCg511+TuflCnyar3HBT27rK+kO8yHXmOVA6xO+8KkvbUbKfhOS5w8NF2zKwnl+hE7xjHUWMY
4YnyXbiwIH3wy/A6KWw6kf7U9XhvdPEuddS9SaCqsgilp/hDiFem43SZpMCC0Yv9clE0Sd9ul2cz
7tLTQNrTbL0PEfEQ5Nh0NIv/VPr3BetkUZWHCi8GTcJmLfpiG/bAzGI84TbZcI64lQkpSXcm92/v
lKshFWTMbTpLnn2HhcKF22AVB3CLBvyFClNW4XjrKedenKX6OifJytNiWvkOUY0WXj+sqi0FOL0x
fM2LBE/RdMMPhp/P0B8PWRfcu/70KpTxZkMXVyON5FxTQk6gOkeutXnLuWe2djLN7rqSRWegKZ8O
6clHd7H4Cncqmt1P0QXqEGpoSnrnBEkGHU077oXJWgVwr8k0GasyKDjO+Rwwgjhn5fHsHYFQgPrS
/+VXNo3MObqmGYR4FIakIjhkuXPirsOwp3kYPaCD29Td/JiagAVxC8VVk8exaQ23CkdM7YvXeuzO
CXtRwr63KuRwsZdlA+z0OM4cbjr71FiIBQzxYDoDEJpfbSFkA74F+zbS8Iq6eReFMbk6fZz55OCV
Psa85FunMkkve0zdM2moBwrk20VVU9bJQ54a+Q6Um8NB8hlmeP667DXOrXttEqRJa48uMJqJOBzv
Z69/hZY4BUN47PDXcc2b7jOMUDM40kFHLlfg1KR4Wv4eILbRLlY2J7F4r8pkXeVjuRqM8uzn5qbv
iIMCUo0rb4wt1HjhIkrkZBSOF4/kPNcUvmsn/TXXP7qdlorBqiTY72bhuaBJnFGci/xZIozksE6m
/xwVVkNyrq/XYVDfCe0dOuS1e4vaFKUjzDzBr5g3ykO02XnZJTOKh1hDrIRxxyprH0ZhvYBhHLtc
X1RCrsIuwmuJfGuTBTWt3sb3+Y20RMcxkvF5zcMqd9BszNW3ivtHN7aeYtnvyfy+LwUu1+iOQVn+
imnqup33h+NvSbMk/RV1fH59uC0WXLt3yai0MqnRaXXJJhYducqJXma79AsA7Kvnv44JZU5JDxVE
JWaS59Uq0/6XqolxuM2N8t3RsPzvurP5t0OKkhqenbEYJxMlQVwve9nw58rcJMuDKq8g8OEjlzC/
/Z7UEoVrW8whzFYyEUrgjhYM9mPV9+dyivc4rdYJl212qm05IJoS/kZTDJU5zoA0JZrWeH9cVBmU
jE4cOp5a4Pkm74+9Yun1xAH1w1piComK8jZk9psCDx774M1kY7TZfnBBBYfUmx8CR164wmwdRD17
6jl/UtvAOwlmlIhfpLyBjECtt10WkU7wv2O3/DUQZ7GA+AuFHW1QhM+/eWHcrR3U6zgIJvymxN6J
QqTZ8MgpbMXd8DHMzd08hfSBWEdTiKksdJ2nLAoPcR9dTUMAc/mseKIkKuNtIHwsNi8uRoPMMei2
1lkkBrhnB0gfg7YqvaQLlcWlhtsIq/fKTMb1XDbbWXvjOTb8NXlq8GRllYdCiTuBXSWJDiH3lnKW
5047WE5Ql1FK7KBshnOYO+c8gE6qlTBWHBiMTZX2iCKm8MGf2n1FJraPqJaJOn/28HWAfkBexF1+
di1xqr3wgviLJI0CxfU49sV4BmyycH148lT9Rw8FUbxs3xcUNfAkrjAH2espjbZjnWypr7ct2oYE
HM93zUubf3UYLRVcu41pEpMURsNyS3n8Pi78D7t4SeqKchAszmT1u8oL8YJN50rxYcQhgpUkuhY1
cHoevlYGdflZTs9jlH9U6Uiqh+s+0fq1qdutocx451RCIkQh51u2JOHHnHxvYLFleGTKVSAROiat
OBlz9WhL9R3U2V3l9v6pmuUdKexjkKFIa6YjKZVLrqlXTOMmSuWzX8P14egDVxuws0ZvExH6L4Ib
fHVEJj6uYJqM72PhvrgFK9WkW8Bgc9/g58Ngtsow1PmJ/1gkHKzBuKGk02wzU+E4Z7WK1pmvT9zC
cu732IFsXVJpNsMH1Rk/UxVcLDMeqI+FSJP9U2mkH2Sugl2qx+w8DYggAY3R8bTcc4Z0NaIr7oW3
N+le4casn8MWLATN4gOXGCI85UszY04N+uQFC8OazklB7MfMdn1OFxQH5maRuTZoGuhkqicvH49+
S+xCcFiiN6JOtYWIMESlVs7BrmDjMBt3n5fpJQrqrzBODo7Vrw3CtRO/wITqMzcndzuX6DQGjugu
7IZN1ghOL8GxSqLC4A6krPQq2mzTGuZ3EpRXwWPX2+1HHn6Uvv3hRu06luOGdPMqrtJVWeoH1GRi
ozNn35sU8834Gqj0pY5zRJzDwZvFLxXKgzmk9qbOolPQFHdJUuxq10XO4W+NAIQlTH6MxHuephEL
wJ/ISU8CEslJxsdB0JPpNJyWakmhE/diTEIebDW8YtXxo/RxuTTe2H9T8xxXuK1mBKVtTOqnb4iD
++hNR/Slw3wvzWlNc2WDpHIXRcGvosb9Z7R/5tL/rUXPQoBp0PNb+p5EeGUX3nSRh5hC2Kdo1Xw2
aQOyVR3LDEthFf80PltXYhzDUAp0ukv9vZjAH3V6Ex3xk9oHHXLijdnSLh6c4hxTJzNpFgiTHiYl
hFI11zacnjKabwuAmWcjQZDh6iv7NE6CwwycgLKdp2DQJQ22mfZcT6PZtrfeSH1kLKK923v6HFaU
6MbgwkNM187tXv9Ke0ySQ5C0q01nlh/kWbF9FO2BnsSfQJZb7MOUZzMatia9pBqFIY2rA2D/l+yr
g291hEvtOTzDCbGP4TuQ4mIk8j7oyFt6hUKp5lUbtr1pO/qspQ6r8OxVdFd6jJaTt6/ZyDcLvV96
h0DwwFRabkggX9MJXZNqkqtLBP8uLaWzqmV5kbPx3JvVQRmo7cilh2m6Tp+wRJurRlZ77oddbj7m
mjuSYeY7l6Ob1y4VfovjSmrlexof97EYNp0CMRt6/7mmFhhxKS/6BokLa2eHVboqf6SuMTfKXd42
D8jY9UIwZsmEIboHoIPS4/jTZx80XF5bfLXrHPBu0ONOZ+KTNf0MKpUQ8VaHxhiOjTceQ2V00HLZ
RefJskcloE9YumUQfxO+uCfy7xCcqF4Mg8Wpoj5uzhnfuG03u6ExbsQcOcYa9iW1XN7i9ETW5APx
wXmyh+NYmR+cM7aebL+x2q/DJrnVmra/13qU66ZmOBH6+q6Fh6UR/3f6mVrsF9WwHCDSbd2Q8sc1
znKqccSVxP6c6eS4BuuGoqtbRVxN2nxHp5hjO71kL5uPqeMuu5iKd9TVn4dYkkkruPo63tGASVs5
dX9os4qiaDB+dbShdpx6yAyeu6na9R0rLwagHYUYoPAQzYwpimfHy47s9ZQ347rhXqE+LNJxjVzS
XO6u9HDJpMFtGD1iPnmynob0vRPZk9LmtJ0aVN4kkBbXZIczLV82cSemb8LGrOrqxuHx2rj5vukL
eztOCAZwXkskWY+mQV6l6bq7MRNfRdc/01CjcOBo2sfYn+qwPwiswWtvah/ykWOUV6FxcI4IkL4K
WrLaCEm1sJ7bHvnvIJGnRSCy6XvQbrOleRR4E8g3wVwFg2aKCk67+O784YFW2ocziFvee8dmNJ/s
arqZEZixa2SI5aq+JpRDTqgczUs0DBxFW3WtW/EcWdbExj/yHTq/gjE862n601IIJvNDqUKBgpIW
rdZTOBImRw1GGjd7ixzzcUAASxrrMBOHL/FWJ3F7UzHK8cDuN1VNkC/Q75Zh/4xC3FlLs77y3BdL
LS9cfgSefNOzR14INUXl087FV2jln/g6Dqngv8fRs5qdPSJ0ijJ0/9vp2Uo5L/HjP8nYuSRkh6xU
nMrEezAxdqadtR+FfWuIIGIPeW0N5NBCP40sr8qxtzrQj5PkbamJIQJbTs1xbEl2ma3zGKXdrs1T
Cv5QkmjfuKhumnpKwO8mfjH9VnoU0POW82ZqvZhVdshU+GM4wY+OZzJeRK6ciCp7a+frLi1PZCgP
//0f0YpUkrxLbPE8ZFT9xja4lQP14EB9Fa5xjcuPgNg8D6/CJkmmyeoR9s7mVwSxtJ3CyuIJMtCN
S459I/4Ut1U/NQsjGqWNVNz0FTWGcIxvTP7gZhi9DOnvwSO7Bh2pLcDLLiOyNRDKB6gEAXjBAbKp
CDTxJek3lxgvT5R6AmLO0T3tyUUhaASsGaHbYtCiuUfhvMj/tNIhepqD6lNldFaVE3K3C36oaTGm
gUts1TQHe4FOZWwcXYJ9Ew/D3ETqTrUh3ev0j9mGl7ADnB/C975FBjDStXXhYMuGszlcrDLNhz6q
7kicX0ZTkvrAigljTeHHhLYlarbvI+uj0Mmwiqfw6uc1SrlxXyvLYDQHxevZ6b5raN9uMs79gv+q
YqzpFFRv7oIJJ1Gttz6XoEG7tDAhi+VIR2Os7NvEiVzU1tEKrEuberxfo8tq5e80JLMprPYuXeDm
vlVs2k736YRYJSj+kMF7Tazksqi85VD/dFXCauO9GD7gq1YudpAC7sYDzvac7yxGE0LwjX0GiLtp
OCj6k7WeIbyVOfxmi+f2jmVHJcWDjgwUTyRFVh5X8UwU+wHTRwt5TkXmcfwLRR8J+jsEfBad3QZL
8j7PGmeFD+8hX0SHHqDLSAhiy80LN4IjbhxCDgprvCznAa25uUuHGnOFMu/9Dr2pqX8LkPvJDwCP
5nfXNvbcZ9CjdERIC3j9sMenZ00IkBmDgsOJxIkflztvof+Tyb/zm+BM8pv+Vd2aK3MIQaoxO6/m
StHHK++Vj38vmB/wD18l/FITeyWdRNbJgKLjalaDwSEZ6ZbgtFwL4zNUsNNGrDYc5SuKzaQ4zXej
Qic+kKWopmofaDaYjuacMtrpCpF5UBxySAZh06wha8jBGkeMwDwMdO0vSTq9piW5o5n65lDxPM8k
RUjdZUinSpoBGTtawkNtow+hn0x0MyquqqRpl9F/OscTIkI+WPi9JbziUROQmfEOTvFkRt6O28Em
tntmjuRrhtEMJAEJyQQpkVJHqr0/Re95jYmiJWazFHXWcQxt57XhIxpEB5i83AuCBfkkaZ05l6EF
dCfSk03FhgUQ0olHnyK2RTe3bL37aUkEiRTIOGibQ89cnKHt7iNLvcL+vUUWJ8VwBgVwiSH1xJEC
YklRXkTrslrqSe2qJb9kaXlp4UBWlp8wJmHmagaxzRyWSfoA/p+JgxC1z3ExWCSn7GB+QRq/0TBu
MQGrDmNRZCUvxC044wT6uSeFmyx3yKrstiMhrtieHjxCXWYlEDjQq/Uj5u34gOhOyqPkBbPesPrf
1wX3DYPc5rKnV3uzRW9ZF2wB02ye/+sc9H8aYfx/kHC2pAVXbC4c8n/MOD/8BzMQl7zfP32BvyPO
8m++9LisLgFFlpJluPXfw4nMhJe2bwYWrmkLLSEc8z8QZ9v0OIB5PqYd6A+Y639CnEnDMcM8cAkp
Mrbyv4I4E0Hk7/+XfGLgCCZTSRKSLrax5b//01woF58dwO4iz5oLepvVorWx8xUzHI6xwT1y9odD
Uzg3XauvKRuvoadPRk+zpIqPrPxni2uyh5YBMyB+p/Kj0R0CKjc78459N01+os4Wb3xz2GeodUlu
GdSI6wt44jo0X23+0FhL546A79OQu852tMfvou+OXYPGmMYBFawDRQts8x3ZrMkRtOT1t+c5HyOx
DQccC0aGIQhyrVz5ZaqTq40nU5dnBhlR5VQHq2q2JZMWKjN+RHq2x8FwTSmlUyX6ZOz4u9lWHFjZ
+klLXpH+QCV1JvgtxC6CzixtxJZ7SE4QjaZMoOU75aGDzpF/dWN+S2LvdzZQYZqmMyvYxu7xblBL
KhA+S3e4VAX8VJnBCVROP+3oYn35dXco2sxAhEYzkUVl6zodqRHBvRhGba+J9pm0Pf9CJmRLsBEU
gGhzzwEOzRRJdq875WNRvWashJ2eQtQbor+TVCREtLjkmf2gQLTC7tp585EF9n7M/auT9xsg2MMY
YrJOSvPsIp1TMt/4un2qOxI7cngXvkvYzOTANSNVs6sz3wXuImf+SOYWoT7d0BVRMXhof2cLrqR5
ZbBBc7sbahD5sivwPmHboYjk+NUVYONXq4sCVI61PnH166DKa2y7Z7fMTjyTn7lRx2t7otMQMA6q
wZi/p52Y0OGvaCXDl4cGSRjLrqD+cMoghKPS0N5VWX02qTxoijar3h9+G/1wl7QgSS1La6ie5ALg
OTNSGCPijsPIGmxe/X0m1Z0emzs/dKaVwpJzsKVGNMQpYrCbS1fGEssR6ElrWOemNO76cvrkYM/J
peC6BpPksi8VLUbCcXHGuApQv6RpOAMaQJPgO8DxwcCD9Ty6tPrL7p2s5K2MOGa5Da4QlyetU+2m
K+p79LvAdYVw17S+qWVTf6WDbXXWRqdIe0pnoFVaIocL9lWVHFrueyiWdyxCXzYGNe13IQ7yEdeH
ag4+vDviCarPPtm6OdraFHa3boVjkM4ZvzTzp5wkiiSMbXZpfdg9g6PC6dMkNDyHIuYoG7IrDoxz
oJcZEFgTFKDEjY3zIXaTm2OH23SAD3PH8+w4p9QmM4Xz6jseoSqCsVvI8hU5iWnTWt1PakfpphNf
RgFOVuTt8FAyOiBsP9yEa6Pi9R8D5ki0zdrhd75qieqttUn/lFImdQ46LiP5xSKF7YtenM7u1whU
f0LlPgwJqax6/mK0EwHAmG2/DYprLasfpx9Q7DNe5JhMSOL63vzjVzO1Wg9akb19hW7ax0jkgjGa
MB6t9M5USR+bSVwFutmIHJoDQUHysWb4nPeqRv+zAPRg0k13mOaQGllWnEZV3gWzOKV9zowbhjyN
klQnFpl1E3C8pWOziYOaPLJzn9rJd7i0UbBY8diYAXMUOvmG6mqvIiPh953vna47M07kY6h6pFDx
9v963imz3IpxNvfT4nj5Z9E7EwIulPu48CGFjjyiKQZGgr9k77RVeEMNlrEpzBVPZNCfjVB8hr28
VU4MwNXnJ2Bsd2VX/mMzI+5wnVdUUG+O0y99/vgkMty3nqSsWDPtEJag/ekwYP17HXzgI99xpor+
H2Gd4i/1u5AhUxPQvicVuZjRSk9hY5//oX6PPcCCQJAJhxhn8MNaOfDwQkGrNQ+hH9p/0i7/6fGo
womcaLtD3zAZouxqYE7RcDoU7qGT2Rl+gDbHdNQ92V1MNye6ebulM1RY8W5s/AdJryNI+Qni2bsJ
i5e6c4YH5lVRsqwpeNveK3zU4haW6wCTYeYyrqhnfcTtnHY0Nj3BmAkn7HehznbZhDpTD1xO/Ch+
tXqotbbZCIvrfhx9G5G6Uodv9twHToMQwaYVFanJqkjOfj9es8xmG20Sct6zerR8/156CGtpUiC8
49cwY/mZDVcxBIq0bsr0MzssMaupLQnDb5ODppl4+465easQg4dW8VOYcgFjqY1Hf02BOFlBL99Z
Xm7seq+AlRFVd6qH5i4KqJHjS7qzwvQhoYvokni0w6bmkcUMZmSkNjLxLOyI6Ac6LsqQiDmHdVJh
A5ccC+0CbRs814vLBbo1wesHZVAkZ5ai2f8p3eCUShKMOt46ln9vWOnrUFAfnZ2QYTLFhwWeKiaX
Lx48jLX3nGgyyjqFG9Z62IWMB2TN4aRehttpaq4dikzLZPGHWTM5TDgHjmtPfZjf2kYemirdxlwW
CtTngAHHpsvaPdXaF5cDBtInHu3ukirq+HVyyAcaqjQx620JO0tJNAJnMwqqQTGVXcc4E8G5ICZ/
bDRDPhKf2QaDIpgSGL9NxzhUTUwwQ/KttHncvRam6+68HJWIHzjB/WRx8bYZH9EbxTnJqClazqEb
6PoFBMtFanoPEiw/wDFVlVF7dgcu+6rmecu6yfyVafJLlky97QwUMAUMdJy64sB7wiMRNq9dD/Lp
u3/qeP41TzbaueAuC3AJa8RO60nSotNOBxCZfpou1uSB/zfQzT2xsxhLuv1U4uBYz7ZlMXZl+OW1
dP3rLIPZrk8MQdpYU7v1G6Az3/Cu2HYIQgZY9XqDSrvkaib5gJ1hPKqaTmmcNpuuxfiWsDqEgEi2
yQZh9xe3rNGC4aUgnYsoOifYC5jWJPVruhhFZXQ0+IitgJp0UPARMVSloVjITdzZ2GP7WLjsiEb2
lpeU4ir1Ncweik9uJolHfzKTrzHDiFw7/c3QkG1VUSpJGnAsfrZ7q23+FFDBEugt7VIepPTsNeGP
LLLXfOEyisk7Su2cLeGvxYBdz8zDrUezArSMUgyx42Gg5c8HcTID+AhW4SSgDDCE+YOlTTQ1LGtG
XBzcRPy26XzluJft2Ly583D223Zf++2jNrkYBmVyN4zAyxJOElLTeRNIYNtufuHw+kj5tWFMBIux
1HyyNVM8el90h8hQd0wV+dO7VFR0rd8yBNcmOepAMffGSGCB58XC8DANzJQp8bHd2w3UchCUjF4S
HO3woAMKJuxgGwk6GLU0O0AJK9+AC7B3DYhhNi0yHJ0yJZPWVG15aI6MjV64RMWBpgVUhGlESLKw
iwMQY5Om4GpgfBAiB6JjBH3M9w7sUZHDysEgQfbXw8JFei6kKfL7Vd3FFDctNGUVuQ8JTtmAVZpc
bzWV4jkOV20Z35mg3/3Ej9oAYWaiPGe4Ogkz0OJcOM0WYDPOhuvQ9VcXkFMJ/6MF7Ew8fYkAPcEO
GSIC+pmm7t7Q7qMJEsqMvpO9MKKkIp9Ga2aaI/iotXCkQtGRACy1XAjTSdRbjyRbgGVXg6Bqbv31
wqRWwKmGhlItaPs6TGzjbMksUWP4id3s1rYtlxbnk8jNigTZAzazS+8H3/NCwloqIwUOHKtAEEqL
mzrN1l8GyWjmY+KMhqf1MzTGSfKgmQsgmmg7G4wGFO05BtawIHETV3yXFdJGCF3Bo6ErEtfJzM9P
txSoi1NgGK395VgI5ZtWPiMYusdhoX9jb5dP090EFRyxJq1Sraa1syDDgkqb9RdFTK7t4IXFXbEA
xvReNiCkKLDHm4JARh51tRck2YFNrnOOY96CK6fK+y3gl3WY7S3KsW2ou9XIzcWz9C/GLh3TBX0e
YKCx8UA6e2d7YAqoBSXdQUs7UNMd9HTsu+8ampqt50DUZhvOKLVreOvF4avhr9PUokTuMnuj+p04
5q8mSTIaUuSjILclBLfTZxe80p9T0pxDCG+duKdpQNoF+a1r9xsl7dvUJVtRBjDW8ildUPEUZjyg
52BEnNKQvWPnKI9OQzbCi6n/dbm99SXFae1fIVAYG2F99mhKvZ7ck2NOoL5EHm1H3nVB/0fJ6kOb
zdvYMjWxKJ/sWN/6QP4aeONn5gmALzT7qRs/GHv01Ksa3+3EGCLzV8Lja+CyqzO5dlR09QFbKoUY
Y+JtqsYPv/TZUkBZyw7W2KerZEU3Wgu55VOfi8UupiDEr4OKHf71oeCpGYzpNBMZWfwf52hWz2lV
PMnauwhiqrUHBWXKTwHFMHrU5oy6pzNW00EVJjMCcwmAzTPuSOcs/PJsawLBmnGwkrsWQFXB0NR2
AEOqegr+I6+bWpdec9AFAEa/6ezwGgrzDm/ixrUwPFOjLEWyzRkg5aG6YcLLwaa5bYjoMnAMcxzj
IUrGp2Es6LMgUC7t/JEsyoMKwCOzufusbQytTJA7xrXxqSP7d+A277oPGebGTVVab87yd0QjiVvD
Wbt6eu2K6GbVGC6VxRA5JiWAnP2Z5+zYWOXGmUkQTcSwVBZemX+6khY7SubtVThuNaPBuF6uEPPs
GkX6eFaYf8bR9tYt3X/yeNa492jyuq2gackpGhM7Tk+QVPOW6vTMjNBL3Pc8MMlJBNQD/ZJzraMr
Bs02RC0RSobaOcq6ptjm1PmmZ4FeicWqnqbFpW0BOIaeuQPVaF+rgByGaGljoE2+11MEDlSZBydv
xTof/a9YwGTq1LS5V0frqc4YxMXK5PLxrYOAn10TduWwN21DYzyny/iTvCKwrPUzEasXZmfv4Xsv
ThsQjqQN3y9y7mqvHG6Mvl0/C8FBRTU8wIOuDmSZWTkiaG/DYV93xm47RMEztW96IGr+9Ptwn8OV
zmHxU0fR3qmK93zCTeVXdJCldWrmYCMi484WPd3itt4OLohJBKCczYuz3P9TFK+Rbd55Yv5lZe2S
jr7LBjRGGUEvcgOvuo4ecpIxaxnT8Z8N/W4b3XMwcOr3HG5nfspAuNBWu9LmwOizvDLzoYVcLobu
MikGaHbl8DYsvamuqnpOpTZ1T+UyXUEfRcf8OqfhSoxvCsHTGO1yKz9B/nFYU6CSs28RZrc+LT+M
djKILMKd6SMjuQ5wJRR8Izc/hsyEoqVyxHS8qaYWzFAzmub/nzKp/Z+WSbP553/9W5v+z//x39Lm
M/lnB9z/qZLy5/9eJXX+5uNsQATh2swwCFxEC3+vktp/E5gXULHZiyoCaf8/V0ktE2ehaVnev1e4
+YvCjR2MqqZvSin+SxoI/BFUYv+lRsrXonbrmN4ir/P+RQORlb7f+xWWYIyoB6+q/zd557ElO3Jd
0S9Cr4AJBDBNb8tllp1glYX3Hv+gv9KHaeOx2d0kRa2lqTTRQM0mX73KBCLu3WeflZY4DxgSd7YV
vEXJjMfr4c4z6FHAICwc0udD5yNYJk3AXYYrjI9wSRHT5H8GQMjZhb6/c8v+XXrdY1XG2zFwPlqb
7MY0qA/ldOtyIELml8dmkK8s3bVFEpX38w1FGM1TVVIk6Rh7J8iznd262wbBdTek7xltSRxXwnWr
C9YvHQutKnvjmfEeWfRNT9gUYg8DmUVUhIc7UqpQGCsCNSBp8+nHx7cLU8iltEl5H/XFtlQYI5qa
7RrZYD+QPUtMBjQdYunO7zE0DwZfHHeZRtMx1k2QbQ4ywmvfhNdsFcmoPPIq/PwJCUgSdTFRNY3k
bD3hEB8pFqjCrU6tK1/TMqU+3ap4XRPyJcFqoWNbqCD7qiNHYA2ufyxWxwenK9jcp/I1KdU9N7pl
Vsx5mCJ4LAm5pimp3bzDcp9I/0YryUIBc4LJYlyLxVtOpkUpmpuGktmA0/H4BbeKGJlwGQ5WYVax
kp+GDU6CH16Dl9bMsfqPmJaxlEnOMKnHkFLmGOyGghgBfcgLmpjJFKGzEzfO3H8OsRw3NYM+bGA+
U9A62w80Jo7RucPO0Vp3pucjAOhW1qzpxOJPFKJoV4JOc92IthUSVIwLRFLkRhfxXhnRSenTNgmy
M6vUnU0XW4DVJw+MfdEG2bqk8bBgjNYYFWE8l3NW6G1LwDXNLej/RRHiJMybc4AzCWbf7SxYfrvp
CfiZu6x1l8zjMBOW0UNfNs+T035aebVNhmxfTA3vaphPesYf6Go4eIOZrZN+ALoisYNc2EucuWyC
RtRk32jRmXv0pRqbkmyjeh4aZ0fWbFo5Zb8MgnBfat2Nm188bXxSCtabYPZ9ruX7mhaM1IgO0sSI
oPqHMMvfGpO+zSZYlzQDanbxGXLAUaq5jE1HCQ5ikrh5FmrcDom5Uk7jzKA1b/RY0sguwlVObYoR
sk2os4do0Fap27P8t713mkoPAjzfAawICTGTyiM+FJ1Ms/rius+MOvWXVZqcxmCylwmDmgo3Ymvh
T8ZnQQRu7ZTtbTGNmxyJsVsgZW+4cFPTsoiIk7aIcsNhXHNbWkzudBxcCi57l7AiXEdYvwRqWldM
H0qFAWweBefZlZKTtRkEmw4xBzYPki7WfTP3z/XsVxlogQl063wiqu/JUzmQ0yvtj44lsYM+QeXW
XuBGkR1LEHSCBgk/yk+6LgMnLOHC0tf5xqz5/a3Tm9vJ5EAbhyd/UjemxQFdM2lS0fHWE+tBOYC7
Xjs0xnhKVHMO4RviTDuE2rizej7vVN0tfRbqOsGy+YjrLjlDok7kuBK129ostx5/3DCgZ8aoL23N
pAv9m0y9O2ZJhH3RPpX6HD0ljd7W91bKQxPWa+HxrKhs7xnD92qU0XPr5B+0y3B2qo5RqIEjcDur
MvveYQ4xR0t6g+152dzju1lnOryVGKnPxb3MNxUotra0tREWR0VZQuzXGCKTQ2Dy04bmAyPoZeFD
PNXsXMiV3+WlSSsBuv7IzzdlzvcnZQRXyeQdEAdEKXQvAgIHwHuHXgKDgMHMKHtOAkUWb4Z2zHBA
KjCDPCNrMLrAHcxy3U/A6pom7BcF+8MMajxU0EDtSGGZBqlewAn1HQS5N6NDrqRpTJTEe024IpDA
SwZnZMEbKRm9cbC/C+GQdHikEC4JVMBfeooKLI5a1HIBL+l6CRsMz6TPYBOCIgZ1sE7zkEfCPoUw
UCYslDGQo4WN8j2WLgW0VEXxzNqBn6p/gVRTf22U/dlF3UmfUSuiNDQ5QF+5NczbjGOVcFk6fJZe
VveVGbskt+Oj0TCxmFEuP5+pLu5wbPpn1AtT7mWC/WKBh+UCGKwNKbCutP3YWBvJfWCRFPSdE2jd
9GkHTQZW5njF1Zw5s+kXcYYjqJsZtMIsN7xpF4bFX56gB7p2h0+HlOIq0nABIkGA4lF77oLBYoBx
q2HdwjQPN4kJ/qYZALfwcBPthABC6WaqU/RgMHPWDM+ZOZ7xGafLZ7AOY+Cy5M6uQ9zpmU/glUc8
m5IQIq+AzHOD6quaUT2TSsRFNeN7NPze83hZEpf/yuH7Rjg/Yop7yZqtnfk/OMBaQExaFkkfvstc
Huim4efWZ3hwnDFC3zdeK6d49CMAQxPScMz8r35GD+sZQkR2/xCDwaCSojRoDrDCK451uNMkP7sx
yCP9GO+5zqUOwpHZBZ4QmMcS9lEOicByAQ5ZlFRJTGADlP89emVzV0FOhpyVafyCeWreE86++UxY
Qlrao30ZWufazghmaHcrCZOZzGzmDGk6M67JJHvj6wCHM8hZRONDk6+zEbRjBj2Ti8Ze0HdYm9rh
poEGLWv3WobZmScW/+4MjCZDcJPMCKmAJdVbtWIThX8k2rucV6oZOhWOw65kto2Co6qUvMQMqJYh
r2RkcgXlNKArHrjWFDi3xmSfOWOR+1YIxwFe1Yy+hna5G2cW1qVxbYZjOfEgzdVIyYHNBmR2Ijha
3hPVDiyO6UH6Zst8RRiIodCsWk+i/imdcVwbLtczcOTNoG6DdF0rC6LNMLxVW0FRQ/V6M94bwvl6
mT7XUwe7uBeHDBI4gwgOZjIYeKaCFKYBHds4XiUyORMk8Zy8t8riiBaYXi9Y4wrmuHfYPYRQyM6M
I1PTiVx7RpQtCmC0ytlbsMsWN5sGlpmYIJS8897PkDN/eTi34Z5LO8IKBgltclOq3ZSDR3syXJqM
EK4Sse82NfoNB8PtIAidVPkqq909n1QsgulNYjFibHhwBn7G1KRlOoMn1RZHkX1ZJl90P9SfCYkz
9BO7wjM4BZIRcJIzDMxFhi49L9m25Ubrmti+fL7B1WBv8GivjI6MWZXY5yogbkHnCpake2o78RuW
q7zFvjlw1LM1940+nKd8hARzFFCiyH56292UeJRGL9PWHAOWwh4umYCJkvadB6kwVdx8A07fDXA0
2S904bqzyrXm1OeEvkx2i1Fv8pBzGIfkq1gmn5OgzF555FKrzyFnnFqIQ0gkTJumtzb5qrE3umH9
5ExEmqENSOrw49TfLbVnoRlzBB/PWM8ORczouOvDlWlJFsgsJys9XXKzqVYRQyNO7CgktNKB+PvU
G/BbHvsIhigAyIdHR1HUnjjtjZ1wksySNeL8l7HIn4c0CBlUOu+IkDalo1aKoqFuKjll1KQxNSnu
khA9f+W/RWy6QbEi3qr22ut0ftXiSm0qe35T0L3Cfy1/vjVgyiO3KFLyTYwfk6pkFCXjVhWsP8PI
/Kyc/iqcfIep6dD45nOaMTK2aPREukRjNAdQSqUcVez6viZp0OPSUcZyQnsPoLmjogFNfLq0CJxP
5VwNCyTPjBbpF1UEerYO63GnGL0DpK/NyFgGTDej+lsxuVs6RkTUoH3F0DItE8P3VnOLFCXmQPJe
eMNtHF7PXpddiQdyulAWDd9nstW2AhCu1mHObHVHaEV2qRj4wTAOZjF8j0lPdSbW0dF6sH3PRP1J
NVRKuGER2x6VevlKw+RBT8Yzxae8ToQ60mtzlYW1JAj/w0Gfvwm17wznQhKDS1DMa3YIJ8Gwu1x3
lnXB2nvbEA9tg+ew1qLVYGCqwiolPHbtrt2uU8OJVmXVbcc0/Cmm4pHHhrakpQ6qY84V4mkjPL2e
0KkNc5+g275OPt1+8fjVMvTuIuub/pqfGDVEXAU3WsRStEo3ve3tTb+9Boj5wtLdmGF/GXUdP0H/
1uC/W3h0H7De3YqIkppQXOpGf+XnuzTsd72ORmp+Ro3DABuQe8qEWK00k9gJQYzfLgwiAiP+4YwT
R59+hxq5rtjKVtRDDCvdkgfLsx/iIfsW7sDnvcSQltCBjCH0JVJoiazowsD6rAYkaFP6jU/nWgmO
nFZRrlO7mQ3H+Z0W5WiiGUXFHpvzlrIlnbnxmIz3le0+S/WTWMlzm/Z3o+5fWAJw9AS1meBYlgSb
1pk3fqpa3nsldPdIEeqaToJq5fHn7gbWeNoAUTtQ6zWNtJXIwdwXtQ96F7AA5568aLi78aufHgJT
3fVUkJu8nrgBc9hMTeOzKu3ntAhPyRhHOMIcNs10UzD2H4KjjfzYmzujHbGlgo8jikkcpAJVWmC0
+hBpREOFfFcocIVdc7cEF5qYCq5iV326lmhW48DUL/fd068ynQh0lmxgfouyB2X1OJzDuVSn6amn
JP7EiAqkUQzff3TrtK54dPvoifUpLOLf63VGnXAsQfKawMVfOnYMgubEa5yXthyIL9akU7k5+N0/
dO3Yw4AgOH6A6/rv6nZcX6M4pLy35ZNL445WdD96QZjIS8qtz+d0ldF6NM7tOwUnYqsb7+cGHtI/
D3U7engf6QfBa/MweXXwguTmMITx4R/aeAZbW4mWlOk/NPIM5kZZr6G9D6Lu8vdeHiJcGzLJW3A5
fnnGSWcPZ3cvqDc3VcMXFP0k34dPLp6mjhN31mbwkoyOoqUEOz31XnfLt0uH8CF1rkl7W49/a+8h
mrtp6RFkDp7ZYl0w7y7+tcSHHkKKm6RcyfAcTXslXpA8curOnNs2eG3+qddHqxpeaS2vHPHvy33K
OLs66qH3IdCLK5nfmT7STrndsk4LqqP+e91PKL97PlFcOdTVaQmUWn/0/LQlvOrYTjXjXWJmZfu3
dh+TKDxxKCwlv9f6eEV120eTWvqB++0XGRoP6bHk4zvSSNQfPtTFZMj7ubdH45pp+JSa2uGXBmG9
FGx48kRoi6njUP6rrIdmw3uqq9YBiak/C3siSV53FOPLP5f2RJFN+l2Wm78U90SdsWZvhNEmkdAe
OplQM5cOagcAJ0wQP7+6fKTvdy8qbH71+eiVRBqSOqRCvROdHvZNOvICqrO5HVcDj1ASaZJTYhfk
Eoz4j3IjPEPlOdd7awlP9BWGaBNDb+37I5l63QzWqRyemHQZS4sIGDU9mbkd4uGRIhZixJQEFYHY
26R0D9qgPTk6d7C0Sk5/KQwihmSbFIenRn/B+rcT1kbzwNv7EMqMCK/m35QIwExX7GrOWu7YbU0F
lMbLDGySFMVTX6iHQOTQDpY6an18NgL9ZKGgZz29dbSPqacNlpMKAeVNUaSojdu9CDvU0Vr62rAI
IgO788LiDcgc2Omqu6dgftx2vYtc260BBjBcNM7AjhELYWTYawQ9qPitHQsJhvhymkvBOA9033/t
MDKYVBK/TokcNjkyb94jTkN1heZ547IPizX/KFoPTUMyKBxgpQetPiuWjX+2GunpEH6MkXusBDYm
w3xMHEFcveNcm09PxYQDLLO+59ajMKl3CGphI21gwETgVVN5v+qq8mLFxXposUG1gAgMfViT3+mT
fg15t+N2vPQ+85y/tiSlfP2Vcf57UZJedseeCnmVl5e5MElLIoLg3Vus+JmF/URmiwwF4NhW9eme
j+qxyOv5gRK+ZnVLUM6/i4TDO0yH4Ch8TRwMy2Nh1Nz0HA5Nq9vmlk1rLia4OnvJbF6Oc9OSkDQk
Zzvq4UKED/QD+NZZ1f4fbUttR6JN5N2zjeKV0E9DnLB9+P+zdaCr5d/D2afw47v6/vyftg78+3/o
p7E5kmY3dVNY/F+6WX7fOli/mWjK8JgbpnAlbpw/tw76b4KJHEpqg+2ClBas+O9sthS/WWwiXMXu
wbAs/X+3d6Bs5p/WDux8ue6YEGO2sKQy/2ntQDdhWxld0CxRBQEuTRueiisdsYQjC2RqjNMnk0iB
6zHtYCKUaeahGZnnBfZeny0VFKCfw9lbESOwqBBZhJl6qmazBZzowo77TTA7L2iXJ0aLBgPF3ew7
u6MN6ZUybAJ9Y7rzQwDvWkDVNrNMQ7crzufeS+OhXiQahnGjz/bx7OAgD4g7azCwes2GDnNWTHSz
tSP+JfBwZ5dH7jKGw13mf1Arv3GsGKsc6o98NFbt7AIp7fRUIAdBwwbPMXFrI7EsNbFvLOwzoDlE
QYMXyxmfAhpfXIQjXiLfSwQkZo/EeiJ453YSNwmqDWbetMYalMxFMbEzVhcpQpOwoIevGlGRzq4T
BBRcGnvC7OimV+5sRAmr5JrNjhS8fNg2CAVi0V3C4WxhLO79pl0NWT8LI5acXFaZj3elGYx9iohF
IbwYELMkHYaWHlVLj91aR92SM2OKULnY/qyGxO1S0NLSI3sZebEsohkeYJ0Kf7OlU3QXl+GOotbb
aIw2PYRYMQ3vthbfKXQyvhbeKebX/OikWLt1g3Ym8bxFiIaG+oFSckfqr6C9FOBBlyIz8tNDXTtH
n150ve+fITBQMBJuCxhfmdvSIK75y3+DCGeajTgeahwHRQ5qwnVQcuxHnVNwblBS3lYodVLs/QWK
HQkLuUApiB8Y/Y7Q0ezDij8YiHlGo7u2s6nHitKNi7rHCnH4lB00SzBrfZR1x9DsjIhB4foWb/TF
bkZEQEVoYshFDRSpxwRRUBXLa4o4yCYH0M0moYbqBNwJiwrFkI9qCOU0SNewibzpJgbFAseCWq/c
R2H4GJWca1/ZCHpzDBmeGKCjOvsNXJSoK7MXPhLep1aU5zBJ38rQuQJzAJ8RyTadH7aAaLRpua0l
3a9ls84mY1vW3QqNJZIQHcAoPqRtA8MGCONzD2PP9SBFeHBj7wJ5teXtw/a5xUKRQoR6TEoi7cMJ
pl1em6u4tKAd0N0yPOOiRFPinK6t06sRh0+MradNkdZnbQx2ad6c8G4BMoQXQKFdTKC68rJjpqWP
fZsWhIRoYXIAJsjD7gxkh1uJ/yVueYHzstxLb+T9k9YIVnUIsoJGXTlxHCOBwKIs3TBsOsTza79Q
xSGqdeLjgfbJvflJcsWljhlBZLupFSeOwT46erCd6uhmdGmsSkx2/71sKM9MQiBrvtncppTmfHmc
vii8P8tUbeMOk72qKgpiGOJBMbMbwYiWBimyQdIIurq14vA4Zc2LEw23sky+Onww4MNVvwrs8STa
fi0VDzypoyLJ1uTy3hkdo/kw4Orq8jYO3UMeI3gdyvd8Ei+9Q/xdNg1fcxwAFD08soa4Sf3+GEHT
w2Bf/TQhvi1OzhxJrOOrAUaDTnBNPHENAPc26qW+U+wTERLwhdU4WaebFJONbzJ6HPSzi1AFpJFf
Xs4opDDUkUkUCiFuf7bUXyoMjX3Br7QFM0n5MJjDe2TbHygimQ+Kb4ph7nUtwdcyJ2SzQe9ALxks
5+Mp9v0VIU/kJAIFAnZSK9evZNq5w8vxMIr6CcEC033Du7VCnVkeqym+ssWrcKuNrcHkTOVEzq67
BDQ7xfWwxyW8MhnrqpaRCt80HVSZOcouNGIeFIxHLSZfAhpTBdYxlp63tghP8KPyr3hte9Q7UGQz
mwkRyKK1lG2x7zF9LDwrAhr/maqz3nQ8XZyWlKSEHHOqqdo3xN/t0TrWJdTgQFfHMfWH7tzFAWVR
Y4d9tMnGc6g3ND97+5T0x0bhUq54bK/gaxlsmMmwaAeqm7DZIYlILX+VCv3J1Sdxq8xCsn7hQx5H
dkAOIW5XY+KSr5X+uKOLh+JojYrrLnLI1VvmslFYKxl0bpTX7fuRaE+RgUUCTOl84ld8QLcid28S
I9oTvcoOqKmCbSNDXqNx+DHN0syxM7+Emt3wY3zQMrlP8+QlydTRmgaW42W7jp3ivQpm8URjsZCN
HtyIzygV8G9OkL5lUfk4Angt/clYukp7T1sO/k1bPhleTEN6oxZ+ldxqPH40/2fIkdPESNmYIbRa
j06Nhhf4tI7ypYVDJyKi/odZ2icbXS0ywlOvjORZBdlOeehVtDXMkSgm5tghH7d9Xp5oX3se/GYf
WtgBCizki8TSGeyN+bKW3FacpNsSarmdAw9NpPHNJ825Vrq+MZVhLdu4e4lQyAYURlJUAasZtCP5
ZecVj8WX3TmkMocrfGnIG1V/apwiWaUxss5IYJWyI4sHUj0k6KK5UEW/hjYzn+uVaq37A44i0b32
lv3memR14X9NGI2lJdTACcC74wka3FecF6h+uc8Iawg7n/n9jPcnBzmAZcqLqUFLG9muen3gL07Y
dzT75qu+DL+TAQcCj7uuQlUsZoNEdnSnrxZBv6Zz3cZBkRajv3Lc/tgk/XzqaJZNzk3en/RtWHPB
DUv7FDg87SJkY0EdSLYfCF7ibNgXpX4xmGzEVnKKOPbMI+6Enr0mfYO5fWh5M2WipzI4eWFtybQp
aR7bkHjPVDrP80g3y+tZOVk8wZ1mq45mSMsNtoEIcMIJy+BeGd/yMA32jk//hj7f2Uybs1syj7UC
3V+VUu4tje+eqfw7vyqzVY4dBQ1rin9Qu/oiTbaTwrzfRuRTq46kOov8a+3Yz7mZbuMkuXPt6uBx
Ft6MWfSSpf4jS4xH5Rf4Atr4JeEbukGWBr/f8h+M436faUzxbdOR69ab+J1S6UR0gDvvg4wrUmFK
8pyHc1+hvaEkjqEcc9uAFxXwFgGAexXR6fnREmA2uurDKFFSudQGNeZpYlU8ZPmrHn1pcfM6NF+p
1X/IBAtUPFYrc/bd8ulqhvY6hfVNJvtT75C3xwN+qPXujt09UJ1jdSsdDCPLqrUY33tbrnxZoflX
CltAc6OZsKaDaAiZc7hETvaEjO9YEBSJPPs74MHOgebgw4S09SfmgFOYAGv4UwHsRzOLNuy6NmBF
7rs9Y8th7runoCztvNu6A7esYO0I4KYTQqORsbdqdlGgb8v2dagEMQZIt3VJzAwVYIBAPwkPPeYw
GlHlQStzjeGcGTEESbaeTHbKiR8FYTr6HkKOlRlmHM209wZl1QmgpxYzqBtQtiv3YhhUT0+NuoKd
PFbW8ORQWZ8KsZsyCus1ndtlUb02Izm2wfbvszk3JrS7GERAyJpcJA4FXt6blOF15xhnYg/veQa4
V3pKLrtG+6oh/Py8/qLheNMn7qMRZm/d3AigWzutqy7er191K8/Ul921jfbMGowig1fV8QRX70nu
r0Wr3srA3bJ1WQ/8r/qRhvA1jm7Txr5lEZQsTbQxy4F9vKYXD8QxOYbZ9DVUFA4INgtmWexT27s1
QuJC86t06sBjPeq42uShMGatjfE+RG6wi6R4mYqyWeUNS2VQESugNIt4T22Er35N5oXd0BY8KV37
Bt8JE0nWQvUZGk4LyimSn8AW5gok48ZJ+E6FpTXeOppZbVDxfeazPWkc/Xd/oJV6IL/QT+YZFcJB
453dqe6MKOPBgHnyAwKyoV2tkoaJZRzcZkXFgYiEgqN/eDpcgqrxNfn9E5CHAyfPbjIOxjcrDF4j
I7q3/GJNUeFG4TZbsOLbeFN4IwmkTrGvU0xDu+Pg0V3AvUobSH1kT13UUoTJPTEhZd4z6gpw3bJ5
WQ6VfmyjCjuPRtmMuaW2eNNRS4z36Njh5qCB+w6IajNY6b1eZ6+eLN9HOW0Mo9s7XfkwKPAi2nBa
LI8mPSh2SKXfmKWLMDYfurFYRpRGoFAhI+vp7lZzvSfCG5gbZwEV/gKZ6NvC6F/dVt9Ojfte5tOx
dm00ceaTjywqG3mhRgJwlur5qTK2bu8cM2yDBlm3FvtgZn9nJuo+lsS2TvAyNKdzU3JqdDt330GB
EbYkMOPldbFW2A1zHvf5rDtkos9plBrAgKVrV6BEdLXyI2dGinGdf2S5+i7l/Oz6AreZzgMKs6JO
A/CIaTEM+lu0xvkS9mw/eTQmQgvf2uSq0oH/RWyNxewwmPWN8zWhx+doG+k6x++YSPtIKHaTI2ye
z+E6HsiRSyoqgP3//dGOa6HTs8Eu//1g5xAG+X/+x/d/y5P+8a//OdcRFs2+lnAtx3LsP2lS8zcJ
3mm7yuSfM6phFvR75t5yf7MNXTDYIYIrYDz/krl3fpNSd4A/hSltiz/r/yZzj0ae8rJ/4UltnYGl
olaMPwsc7F8z96MfO5ptY0Mep+az5j4ymv1JWGJjltYDevq3MSxQNw8bvVJbFys42YlqYeQU9zDM
egSuXktas7H6GRSiNy900LPe44tWzqvm5GQm9n2g4Uwz69d4xj25po4dN4L0bTTf2jI7uN3HyH5R
97SPKhMl4Fx30+ucl8uB112iuVyRnQ9hxUQz70znveZW+TDhEOnZgiJG4lVugXHxDcqRnjbWecj0
kRMshzAjHl6l5R5VGmVLX6F75u/A55XZ8hJWsPb5PmV9aXRmwS3N2Al6dUDsEho903B4Mfp+50Us
BFZmQ78BpzfekJ71EmokpvIzmDsemvyMG+XNTnH4kC23JUuKKnpGw/xesLXPGvdBUJ1A3W8jLzoZ
FRx6Dq0Nbb0281PVPVvJObaPo78d830WhSfdeayKRy+/EdQOMgbYh3OBbNDznZ5wpCDAZzPijVuX
VWppyk89+4RxXZZ4DOQJ1ucsPYsoor42kvDONwye8y8Fx420eXDwIxooacYY+ILWNeXchg7CFWj2
MdJXnnfTE7ExQnJgollK8AyDl58VfRWcXKX2qXFI4PKc2sTcKCMP4f0Sf5/l5AwyHqI9gEJrbMn6
LNhaLtw5ljruDMSrASDRzWR/Va4N1oQ6s7yRySZ6nqDb6Oahlh45ATtcbaPsD95KRnQu7WbH75MR
G1mU82DeJNUnSgmgOm07ZXIdc1fijGz4N9ZwYjR6O9Z7g+SQPudBiytFplst/NaNq5W29zXQlOY+
SOu5i5lH1Ec3uxLERoC5rnzMCzSoe0s/uZhQzxZFzPg2edg6yEXlQRLsRoAqCYhqfBXmxkedGWbq
kk4IGkpkwjE5qCneDj2yST0+aToJ2cRfcmW8Fln/aXUuHtXXarZrORY5qh6/+3SxBncvYnGR5nQU
dB0bxjaOjGMvujOOm2VMNqzqCFXAY4BKjaewpAnIsATp95qztksPhrmMzYMVbUnmVMYTLVNIkzEo
DYeiv0MSORkfAJKxWS9L7GlGXB07u98kgRvsgzY/dWy1scMQIKo3gCYPPgcXLqYef7mBwj2D38W3
u0uNZ5WcWUQOuJTj1nA7mAvXePEHXOBj+jriwFnQFKvs8T4R7WnURkYCgv8k+xjRwGNza9gUvXhw
Uv2tN+6nOH4xh7FZGhKkcdJ/2KONTeETCTR4sHTnkfVxKpeJxYr/1u+4pamUa8JzzB8Qjcwa8ueD
ZCMrH8FWGXNQU8TLSJKPmIer5Wg81h6bJW/O7tyjXtDrC2E/tl0T+qVP2VBtGEUfqfAPXZ3f2iPQ
z7ho8/TOqo6DI84TzvWkMVeVEW+9Fgo7fk08/jCQcnQATfg83ODLrDGaBpeqhNRhxqMx8+ZLLd81
k/AKgtAkOHTtqlIn29jbZOgwsrG9TVdSdHd1BKiVO6e6gYExwTE4R2fBV8CozdKTZwQDF1oT9wY9
h93krLJJLjPb5elzzacRgK28n8DlWS7vE0vb9WZ/tjnUa4M8u4l8DRP33uSWG1Uv7rSr8Sh5DeHQ
tEKH/NTkFa6NtcP2s5IKqDwh68dTKUWxOdrdLmUSFUpKz7v0J/BhyIPoEe+0jZ3+x3KLE0tYqNox
//ITdRro/GMjexOafFiLtHOPtKawO+L/y+bf8MdtYHw2I8hmlR8C/MqiaSj8srm4dJj8urOnd1s0
d3vdfxowUjpj9Bpo3rOd6PeTyV8Au0nqtX+KEtiIT1gpKaLDLMWvjlGwf0iQ97keiss0OSK0YsZ2
wulKgEDX+O9ZKiJBeYioPlhztKUNCjOVYfHpTCX3pikWdLX3wyWv/MM8btWsWyuVh0FZSxHOOXY9
pbZBl89jge6KMdxlbAnJFQzojfbWDXJiBPGl1L2XJOciT+lWY+grp51eoALJ8ZjdsfPg7V1mSF31
OPKIqQb/nLfBIU3vJCVAuGKz7HUiQEGBIxMalJFxfBf34a70yI+Zxo5GsrD5bDxanfR8a5B2aIh7
d8nZbG+GIvjAtXkTKN520SIpxS6KaUbnXe6nchO0E2d2qoMoraWqI3FojUBFQXlFHSI2RTLSeflJ
hcZVGUzhiNkf+YmBltR40llfsmnNtukQPOMhWzd9iUaGpk0KEpRx5HdWHNETE6oLeBdG/JVo9SQX
lYEmLbEhnFv9SR/lzoMUZZpJ3kBjNkAbNfUR5Ymk1WMxVC/m6Nx5eXcfWO1ReBNCO6+fmwS/3QgM
zy6mxyrUf+wMZQKulDvbG8h/A1YtJuAxd67IxEj2hu0dWQA8RdK3LHnNexZjwBU8lZRlvFcOtuKu
IBtg8ZjGtYnaEbGglZ+NmqeisEbAeOvKDKnb07VyHPX4Oy4ZTtgGmXoC9gxVL14y5qccLh+tPehh
UbKlQgaJzCoByugrE9uMr7FIrwOxGOLIWbF6QCKowUsWg/uQu6yJVUseTAQcXGCVGfm5MKRD3b0B
/V6cwpkhaEzYieSXkVlaBcZNGdUojXZR038CKRyVG5ue9bYlWyY95yz4ZlWa+uTdre9JGryknY8M
NZ945qiYegd4JIvWlJdOH7FRYwWCFLuEjbVjBn0Xk8bx+/aZ5j8k5qie8+wnqOgnja1o1YfTJs5A
4iRTXJd6JJu9QEGOZcHGcWVr1lHR/1dnLPRKIogtAzqZUK5VQjMzjgKJRamDvwM35K9ve3M7EIK0
PYXEs9b3cZM/V4FJRCfS7iXnz7Ux4XdCAHgbpf1t0HlI/tuSPktaaVTA6xMNHRjwyTSSKx611Zgp
OnaM55I3hB3W2xCXCtOtRT3nWTvBByAV4QfL90+HSntXaqeUi26F29KnCp4eFeQBdj9+FSEDhqnT
7i0JvFBaYH3K7fd6bvFZZgsCg9dWPZP9+E6nqF5NXkmmQNx4mBqXWsdEAHNmuXQH8qWFUB8i625U
2yDC8LHuGPpVl51P0AYhdDxFX62FL1QOkHHdDErLEjRJCmwZfG2mkZRWLvP3mjnQQmQm9CWFVAv8
obQapP0lq72fEq7Rb9vnzijmFGxyZG40F4DRVCkXsSNPg5NSC095YeSE5kr6GPGa8L/IO6/k2Jkt
vY4IHQkPvJY3LFbRmxcEycMDbxJIAAkMpaejiWnhqtW60VIrol+lfrgd1/zHkEUgc+/vWwsMiCz4
QYRIeeEj+Uw4+qGCNQNgqVtbNtmskI7iajAcepiTJOQx1SsriPl4zdFmohqcmd22aMXftK62A29V
9hEcNmT63eb0EuG4XHuGTocMp912SahjbHqqLHwvGeF1xN7Bjrk6jY5DVsAHZbwwOC0rOf1Vq7y5
CHP2NoZRc0nWmMYKrszARvfxErfBgaPleIX4gwJpqO7ylLi5PWYnQjaMyjMLv3pb7Fqq9UoygapG
ogw+bnd+0wvEiJ9edpu5SqkeLfE559Ms4+6E/+aVHXW5Kbpgm3jP89JiEmChil4M1MgddlXRzdfu
MfHTQ1hXDyotfgfzbW7KN5sT3zpxxKW0cLxGmWKfMqzibPwZ2uYjkHfYindF4Z5tHkigGE+Ttdh8
4XRBN+/ijZtAVp0MDTPPILc+exxlBz1toHa81RwM82/X56eGPcm1oS89a+9ttP0bPBrJcNZfsd1S
p6lhj+sKO9sU2v4rQoovRU5gPI/7d5PM0nPUjPzdYXN4sfdCNksh2igO9BrR3DT5GXfjcYaPmzbi
0416MsPBqavpJBupwRUrkJtuSPdBUH55RbRW0dJTVaCYbMgVS6C+TOi2D2DQmGjfAkFoh7orE+rY
PaeZ3k4VPC5HsaTWxEeVeVcGwLxYKC+Is9ZX9zWDrhNvj705+MmajcgeiD3rX/1mtBy/8iQ/+GXo
rJ3c3NXENzlKGh/cpCmi6d3s8H4m6jeCuupOyk/loTVYOZZj4hPjzB9Su7+DhMVYvd0mloJWTPRi
bVTepYySD6exv31Xn0aAD61DYxIiPX/6/VKGKA13uLdHKKsAVG5jaGw77TNMsyH8BLh/3dH8GmNr
42DB5QZc72vNFYWf+YtOjQdqUtx+m3QveAvQTKT7QxzXKDtkVi4Hki+qmyTXGQ4ZZc2dDeOqSBqT
5TZ+BA97nOz689SycMiqL6hdR13IW8/1Iw1w+qX9FR3J3pP9Y53E5wDAC6nP1yGP9q7dbgkaAHzg
ZDXI9JmB4rqt8Z654urCn8kcNBdFf6klyddh+AjYzq57dHPEbDv2ifETh58jxT0KIOx0SufQlKiP
hnxXBvltnJOb09kvXMtpAET9expGUHTdr67IqUvUznpmaZDk6T521Fc8VdUG7DOL3IbGeTwPp97J
jbVrPvk/bKCDHsJkYdIhAMnNRLuhplhPZ7Zt/PwN60bAI5eA+lXrrBQYvSWh70bFF/acTSdc9Bzg
7ePx11IQCIZ2hzcWzD5x4raC88q8Mq/ZvTuqBIBGfK30xTFhqzyp4sZQetfkvKmCzOQjhdjangHB
uCGXSKAQFOX677wKLj7HOdN5l2wBmZq8V4tiFfjbUzzwePSoI/mLhlUI42i26i+Hq3mtuJ+5VCfa
GQcCECTururRbGk39Rk4UGU8IPi7xmlDoQbRI2nSABusKdG+YYcFk72asMVmUp+TRR9bVvIumZqT
YiBcBggcHZh/ALdPLebZDAMt30WaNCZCeNy0OaAxH1dti7PWXuS1ofemcdlmfLyTmUH8IrkForgP
AZ7G7lKrrcnos0Bdq8YTOMNrIFfZV8qhA1KccxsXi+4oRxC9A8MSxr3VsBOLbjdSbG668FQkzFex
Lla2e/Mq4ieIeuW0ZBnYhNrMFnNMJ/XkbBv6lXmyIPZQ/XrNriKdGkEcGLtXow7epnYigWr+jMhY
kAnwqW3uQgTCsmOlb2bmS4haOEIxzKDhy0dm4HL0qJgmS00mRgR3WJavNttU2nOHKUTpirrYQg/D
YBO/Dj9iy3c45jyWIzsuzOSrRH5sccMkqLoTSJEdxuwEFIFyWxhoMCJtlePdZXPzniFUDhF3e173
PM4SGFu+MxhMWwyKQJHw+Jj4gNExO8O+XSdAvXBW/LAgOQxInHnkrzRS51LJj2mxPAsvvw5on50c
N3hIxF0gitSIoW3DYKdrvA9jfAoGtAomCumszF849VyiqiaZzBHfQDYtxuqMXIQP4JR/2eioR39i
kF3af7QFIwhhdbmYq3mSU7KEpBQuJ0Ji0LQFuGhOrKDkzPHIHnw43IDPgOLwq0fDqYQebGoPrj3a
7IF5A7rZsXbfWQf/tdjssa5/GvzySEzwT79Y6Fl6s37dwpAbV0nM6wdfd88fvdLtVnkNomfjVixe
79q4CSYlDK2iA3Cp/eRxsvDnX7+gFGPiBrcXSfgI7brKhiMJq/tkQN+NTbzmzxNgFxesk+jbHOtm
YJ7kvFVYyCefcUA/w66MLNR2HK6PGebysAcmU9PaIMB5FH71GC3dnH762/jBTeE+1zjQrTh7Hpjl
DbjRVZVdYxdmM850PVX7HIc6PNwr8dnPzu9hkzgsU0qbR89QVtx9A73RsIx5MS3yQr42mLMXW3vS
AO9a/O1zm7/QlSflW4it4bcPyYimEeU76kvIIearNU8g2NOtA/8Lz/bK5hjRo4wfeUHwJf8W3jHv
w1fTmw5KBM8dqvnQcz8HXj8zCvqS8v48jE82avpG/cUjy9KneTdZZ0YI7E0CdQ1Ce0W5JoyyozGi
zY1wVyG+d1V6LiPe1SPFjm76mOjAFOIr5FeK6HkMHA44eZ1jjac+d36K0r1mc7vTafHRZHg9TKPc
+NRlZsSZgztulSnQNZnmczx/SOkAEYs+vM54tn1a4LHML+7UPGeuBQEu3jUxJfsOA23SP5iN/4Jk
6x7sHNmmQW3dqnqy+RMbbfQ1MFcwCJzadvzADWE92sFRm6yMcosKpd4NoYX2kllmXL8UzrwXJclD
X1m7vqx3xlR9kpQDtzeNJHfQ5QnZvjBmJ08CvNIgC8AwxPqeTe89mamE0IWoi/k9mNXRIVZDfPCG
LuXHMfvDzM4Q2uUpYr9UQsXRfO5L/ddnaroauWm4NBqmyD5Pi2rU4uzbcTcZIakE5vAIOOZscukq
ZfddRtw+VPkycL9SCUlubAecntrPAaBYEHvPbSzXimpAjTs7M62YYF95NGzgbHgcsKql1PhMXqft
vMcXTxOff06KMFprRvHrOnTf+tHiai5Pdcxl3iLG3hU7JRkSk9a+FUaBMaNAQJWyUB3fKRLuK0zm
kG330ZxfopJnLbS8M3tNGE1Lunk017HF8MtkyR+Myb1pM47iC3f0e0glDev9aQbTF3Qb/NI3sqFs
2jr6ZjNMvy35BG4ZpHbmeWC8hjLSR7Lnhd+gRm/pMm+eLU6a1VYw/eipTq+CNn4KdM8vMhsnq+3u
YKXd2rIGHVDs8VQSt3fWeu5/qy7fj2ZyreuQMJeIOLVWj3NWsiyst2USf4ba2hLJPztR9xgy6Q9I
RNpufjCF95wYixjbsp+jsYfiCaWOcCKOlXn6CrJEbGcfVWFIgSC3Cfj9xS/A914eeiX2qc/rpoyg
fc3IBsqJ7cbiAUitdkvFbRM74S9n4l+kPAeBOCCanIsMNQgjlAK+Nn9sicMLSeumpLoMT2alkBDU
sGJMpARhZcarYPEUTAGPaL24C2ZPPabIDDhTgiVTT0FfnKhyvEq2G4UtHoJM7E1qlHEW4k51Til9
RK8xL23vPln58oEsxuckwDQFPDGdbSAE8XOBbqFHu0A3/cslIcbaeFPa9bWf0TOgaRiN/AiFdSd9
98VaPA5AJO+SSvxywuUnvNhECB8AndI3ggiaBTGnWOrpBc9I3jM+S2bCK3VJKZhhSTn6N7V022tK
7n3BUpnuZkzq1qYEH2h59CjF90N1NpeWPODeLZVyzYELzZzb+quASn3XtA+OYbwsUcuAe5Okes8K
nODTnHwRSoZ0TA6zLr9Rcb1JSvu2Ct4QC4Fhps1fB+CPqffnUbHw/sdFREqlcN46gABkKlYKMEBt
dU8ZoADCmKsWcMCc9XvDgc0PUKBZyAIJ93/qS7D8IjoYDqz0dNY00sJTApaA9dclifVdx79PwRbU
9nRSHhdZF6AB/CQGtO79AOigQifsj/Y+y/trxajDAohQhjyIvfrQuvVF8BPuwE7o+P8Eio4EqzYL
gJ+hz/dUufsK5sIYYj30R3L+cNpgMnT/gDOE1kMKrYETyzPVPXCZ4bapnnsXqEOz0B265C6G9hBB
fbATTaAAiGNCqhkqBErhVQIlAibgYUyjk21xNjcqwUiKw6pr3xXs2vO+u4bwJmrdcDSiPilb+mY8
1ZveW6Njvxt4GnsiBlmRNH8kDIvWw78A0yK33MO8KChhXQQVBNsFflFxJyxk8WhCxYhFswdds8mc
GRyEHBjxLwgNKJUbMWm8l4oDYrzWsDYqu+X75NxFMDi8Ab6CircMS7aTLT8Nj3EGzI6I6IpoOXfC
DPFgehgxXzADykdiPsWhg9ZgoYCYsX8wwYJUUjLPCUKsmSl6ueIYZiWlraXhb+0kYJEcwAhnXaR4
ln3yQI/EtvFU+PAnmqw8jrHcT0BKBmAlRkUlfqGXzAgAvNo++GBNbPAmou4PPriTmmWjBf6kYUfi
M8wlVLslX7CHWMNOtZVA6nhPA1BR5PpISNjHmKGEh7nW1/xTTXHxQK9w0ODHMTuqxt2ptlhLxn4N
4uwZZEvRIcCe2c7a/6C5BOPGAu+SDk+j8WWM+xHyiwUBpiV4YfGQKSDDgH7YhUz5e4gxzdji2oQi
Y8UN1O6pulRLWRk0so+PWG9L4DOWKl8dq3ninPG36AntL5QaI0rwqCKq8RFo+FSvi0ovPWA+SDU9
1xTYDc/pnfKA38hqGb/H9wxbCJsuhBwvLXfgZ14IpNEgBqKjaxc6sPXRSdyUY57YJ+7Pf9VC3glA
8LiNy3gotx8C4DzzQukpC9IeIoHcU8/Zvgbl087FHqILLyRO6IlVb0OgP7XLUMXj486Ydz+DBXIX
PlDGTrEcMPGxqOpQa8O7i/Y049Y+jSvWOkT1vYU3VAIe4lS1nJz21sxEGvIXJEgCfuFCK0oXbhGI
4k1S83aDgkpReMb3YPCypp/KtgPwkWbkajNVhUANpUMk27bzQmKl5ZcOu5uXc9BlvHxoAusowSqJ
rn0dwCzl1Bt7G7VX7HBJtT8mWExebh8MSrxV6HyrBdakoTaBGNorS70AufnyTMg7YfYzLgg0Vi48
zqSJgcE4TIZ99Asah9FAM1+PCWE/wNWqKc6NkZj36Wjw/S7e/YjPJWBOjy2bqEVCzCoO+fsz1Zsm
dZ9m5DAr07932WLuGunCKeuMlbKGz0IP9w3jLZmZ+iuY5q+iZ9KZdBmsl6DF9UlwmOzDqguGLw0K
bStMn7TacldPw+mtbmJKp3NPrYSqVfYZUzWZMzDwmn07juHO9h96XnacsNsgOVvpxrGOxIZu3YDh
jNqpIZ+98pIEoKZ4PwX0wAPR4+3lSRDxoOIFX2L+4NvnYhRrwuQaj5BDj8XIY8mpyW/WfH7ds3xl
pZuwcbBvdg392aEJ1X6PLmd9RdkkK3v2N2pHeb3uwAtlpbEdDRiRSZ/dcd4IQERvPb7gM+f5doBh
GN61MniQlfUQOxJXMru3MrGWtDx9kc66jmH7V7OwWwmTzLrPzpiEGqench0zkD9y381gz2kixq2u
kO7pYa9m+DDqTxWHFzFoRBwBbMUIXET0M3ZTtcu4rWBjCVYQ6/8IftOgYEgYozVZdX8HB4Zz6AdE
BX7dwWGoRz3arrpv1bxULOQjGL0dRiXl3c99uk2K6Zuh+bEoRl4pGRCTS5zPu0EzFlXtuVPDrgUJ
ZCBEYKCCWVc794JtcZXwY8HvWjTsokpuKEwKdrGjbzVLxzY9C9K09tB/YmfBq6SAQzgCVs5A/dw8
SdDCK03Uje/XuG40lNOJG+Xa04ivXS1utg9eSPV0/8LhAkqL0OIvgZR0jXDGWfnluPYV+88S2iQy
goQ9hnCbO005m6Rxd4Y8c/Gk/e7HqAUMCUUx/pxqzcSHFPKUsxakEdNpqNmT/WcMaxJ6MkTMYv74
2U/NhgVoWa6ze36TjWFRae3J4rngujpKr/lSs6neXbt/KBqIzSp6nYi8em3ZrGJhDZuAxA5PWO82
k9SVxpvuip+JyFbHUmWILib4KnAIOzUvCRtF6kBZIIpcsYpDxJM5E0iiz/KvzfKEGRJxudeSQGkF
6SB1JAWtPj1CNUHeew31rg1/TRnBCo05KGfps9Amt/v24NfmK1/yaxNGFJTyIOQUVO8cVLNGoxkS
R29hQTa6BVzuOLvSgQTV6Uubilc2aA+9UA+qQCmAJot/mVjP9bnl4bawbtLnMm5huNyoUh/SYubJ
bXqHovTl6v/9pJn5b4YX0l3/edbsv/1rp/7vHUL+8X/Lmjn/4rmLjcX0qQX6wiXr9e/kQgJoRNA8
T9g2qbL/lTVz6RC6Lv+55fiM6f85a0aHEPMLe1RBLMyxoMH/V7Jmpiv+Y9aMEqEfBAxSTI/fzQ34
k/9z1iwMgZPmEhlTaFdMHO3HRsaQUER9P1E+yILoaEB8MQHk+RBgFCQYFyJMwtuXnadegaa7y71q
Y3HpkS3LmhG3pqiD79Qd/maa0q8RvBulv3NNvaFwDvzJvArdE2boVwPOTqASsFB0yKiG7g+xvbO1
CD4bUZBjJ8PdA8QRTcTMpv8R/Y8y1bnDEBqTpKI+ph/rKKL2gAWdqfmMUjTO/WfTKqnQ2Nsk8LcN
6lG7qncBO5IGJamIGmsTyoAukvPOzwyIq/ICIPwFsN59JKwbp9x9NCbsnip9Sx1YvQR4ifRuiprX
JFpUq/saLDwV7BgHW94r5Kk2EtUUmWo2m+vC5Qdfolnl+sY4jwGNVsvRi0wMlHD2DogeJtLwbT3u
fCbrBvLWelI/RZ1fqFftS96stRftynGibAiGzkb/OsYdLrHFCBughm1QxMrFFTtxBusSUCvBpi9k
uu+JuLIjZh7bkpKNsM36E7blImeivyTKRBncjMVMGwfyeV5ctX0a7k2rP8XTzHaa4y/TkHydtmSi
BkQKsEXgMSC/5Zl4kshwoSINK40etwBQMor4wRxq7pCLQbem9k2rm6STJGk1LZ7dMS43aTt3zJXl
Omv+4VQMHhs2b5oU1KCabUB7wkuGL2cx+JqR9ZKN5gdYMl6qJlgQ3hSe7sefLErfDGu8TnbAGB0x
MHLS5xFRMCSznTT1BTDXkZf7KkrMo5LBXb0YhrWZ3Zle8me22sciEs4pDCKDPFx+jRY/cRHX6BFc
VsN+Z/EyGwHiZBD6djNq4z4G59mi6p0Q64Zj/Tkk5nOouAKNOn7zBffNMLkXKeEuZML8WtM5tIz1
jFAZ+cjIJZ5cGqZlhMt4Kq6hyS0NEfPSAknhhjU9h/7yJ5isS0qhqRuzBpj9O9/ErYYK3NmFtQ6Y
R5XEc8CmlfsRBfTgd38lSmjb4jXAx09UEcMgpNFpIU8tEmkebqdMlfAp+PzZJYgBF+E0Y1iQ16F7
703xA7dgC1eSxHqyuKqLxVptoK+W/XQefPZu5OzONkQGjpYghCEMkzA42PmfkltejBA7+R9qbGMh
eGDLnup2GwlxM7y/vZU2d16RsOXBtO0kpKsC5NvDYuFmEIeP283Mdc6HVS+uboXNxTTwFSHxbpRx
yBerdx6QWrBYMg91uA9xjVbl+AjfbMUy6lER77MRhMuBE6UZsqv1CMbZw59pTBkz5czB8Z+S9gRa
/u6iHO9Qj7uLg9w0KKa0mfMugnmTgaxU6MotWiCc7glb6uCSLULzyjiYi+G8Y/409uHbwvYaUKCz
GHzwxnqLCINWr3OIQqTJJTQFE6iGHtnkeCcHpbpZRH+x210mJN7rnhYVsIlNg4R9bqwtukrMjJCg
3YySR39uhPOY/MPevnjc7cXoPrY5HbGYzZj4k6J8J2AEqlUe/BZ6h8ALP4yw4M0CVXySxZfYsgHY
B9xKreAPm5Yjf3e+wSTHsM2bPQP9RT9vkZMf8dEz90Qg1T4HyHFtW53zxVvvIJyJEG22Hkp7qlEM
iBbNfYDvPo66ky/y96BI2AHWy98M34NfvHuGOi57pGJ2UQGM2PJM0Orjozk3fyjlnQhB8vkfZpDK
XqdPXcv5sAQyu6okChaAHfchQU72I3QfvPg0OeZLzW6zrPtdNiDzK43q1vnkqUS1T6koT0P4nhMz
slhG9cBm9+7gH4xQ3qmONYtR0qq27AJjFGARw5+948DsctL5vcHBbI7UYWQmyxv4VUD0aakSCCoF
jUNfl4pBMZDx7KaLUkbBc4/yXRS99ksrIZyZPXF8PIz/KCzYj5EpEZdSZZhZQ5T0zGOWaMR0qITK
R5vqw2SIHTPyL270H5y+HlrmKjNViZEJY7Dso6hQ4InaWVQqVJOAa2oP2G7PXsGmEhaspoLhWv42
hDg3Lt2MgJKGUOKdfePOJhzgueUJqgpHTGodBvWOOHJ5s9H3qCh+1PW0MYPpsdbZR0ExhLkBLLGl
KxK302tAecRYYh6xdr6DDiQv9ZIoXho1EREtEr4JBZQI76aikJIJYO8MqnWVnvRSWGE0gKa7XxOJ
+RrnoiPUEP0IHVEqzbL5Ksg3QK+w7selC0OMkeILy+xgrD78Ca92XYb6ubXg0Y7sTtk+s8Ox0o8a
AC9UmjOR7I0T8JYcB47spf0O+yM5CLKbkqrOMFaPaLD2Q6bPMfpea3EWVpR7fEeiZCZHrqn96Gb4
0EsPiPnD48TcM+tpEw5LV4h92JXLxHUUOUsqt9sLakXS9vcQBT8bSKI6/baXW6z7Qcb8WnrJe2tb
/BS4tJtgi85CPYWUl7JJwwqqPgkavAyZvzMqNM0LtIXSU2rFHlE0B4A5hSgYIpc+1JecopRKWE3M
/K55qK/wcBi8sQf10odu6Vip8J3IpSQ+RfuqoIZF7e3X5iDPbOjFECGnGbKrHsUte6IBR5M6p9DV
x8XKhr12dPw2Y8lJWpUd5TtdwReDOlitSu4UfC/jlqYYVZwTCDL7jh93GGVzdoOFTDySjwfAqqdB
XUzKrwpOcmnZO7Nh9MeRC+7wYBKs49EiIlC21a0vPWymlf71o4kNq3KCjTvnp74fTjKWT7biYWBO
FcMcbxsPQIpFLMguhOTVWtf54j61ylMQDANSGlHkVIKzBSBsF0eycHHDAdSax2pd0/0PFdDZBp68
F8dvw6yGVeUwymzM/uTOcbaHwXOCY8kvvDCcE++VwvXBoxrXSvFoJT6jaKbMjv/A5H1r2eMLuaCt
5WYPAORQAGf22inYM8EGKPKrzTiRS+4l6U8+Xoz8uUvv+SJfG9QFgeXvwsLclNb06RNjksJ4qkKq
6lzo3LUkRRM03sFsBQFMewXf6AdjorVZ5hCqr3ZB014ckdAHy54J4XHZ5RFvWeNrGKm70oO7oLKn
jCr3PGrNb/RrBDy1CXcWv7VnfATJLbLTVZlNbAySvRYGPvKLk1jZGkpUwdW5YUJmPUUth9SkmslH
gwvtneS2YPi6QtC59c+j+oSX+G5axj1DcR4e+nugh6Sjx9T5Nbv6T57NVI6k9+hb4t12Tm3+Gk3D
q+NzCW7bJ4hNrLL0EyTgp0jRuqyhefCCZqdb3M0uNHMOuBk334hqNOTJl96pqZBgabY5Nju0nszf
xGmO/Gl/op50H0gpmlaAbxLVnaspveJg+hMWBQhFQltcRGXrPRv6NTWA8M/6OdJgGvuew3il4jcT
r1piUgeP6u/JiM/tROi18ec3lfGQ8n8somBe1LzALGWxc18axUPIVshdMLycU0lLLSyvQ6bSHIpe
t/cKtPUqOpQgHIIyKI5xLp/MkfGPBLYbcAmPvbtRvEhCdEPFzR1T8paXDa+KFxKW27LtnvjwMrJf
omcDKRkdZQ+tm0AXUvLQhPZmQFrRWXxqvGz68GwivXCMzj1YE79kDxCjC3Ry+qKpeeznu8QhChL6
dwXvzMLxt7xk/4SRvbMEIND8qZ8CZ1XNjHLDtqWyGnIcJchQB+khVr8+IA/IQ6j7OCMZb72bemRF
Muwu+CUCOyGT2AfrbCqOuc12VGl7taRHIgAic4U8kNhz91VOvMH5YNLH8GmKD4vx2GFE3363LW1o
fD9um95RVqAA6T1VOfT65CrnOz3PF087Rzs5BfGjKQ6RYZHml/d91b5ExicnQLyDw7VX4U4/zFx1
yAJv3Al1CA2Xit9nzACz/kYkcns0ZLPLxCt/ttNXKfKVzV+J8/lmJEdiQezye/GUEscsq13EsBKj
NW8e+GP3OgxhNcAWgeYkEQ55kvBfpzl1cyQzPwbHonPLD2j6luAW6v39QLePQ91uKplLwihkiwlN
YqZ7SR68FMzNsltg3oXjVcW/PaLMWqqLo/sTpbB1IIxDP/jXnJWOqtp1nxAt6tpp5QUtwS8H69HC
ybBzhx5CLh7c1v7r1aTrxmUzp5Xhbj1+wtcT06jSmbdWmkCtjtbOFBytsmBn81P73Bq7JggPpim/
yEJ7EGDyv41I8El733kbFVxE288kbu69rvz1K/e96KGtGixOhyK6DiyyCaTGTySUwLvH5JETmg6T
H8Lh9dV3yIY3r7prYnVMHsVVgP1waJVzvcBWEnj959hB/OkLuomT4wKidsyHbO590kAO62apjJUJ
6T2ujZgfJFb9iUXSx6S2BT1sBoJXc1PKsMsv8VPw7GBRyf2vhiYLgCkXH0EsHqsCyI7uY2uXW2SW
wqGH3dESvBET86+CQwf2uYe8b08GHLmWxJcJciejVn2EqkDlhq62E6ozfKbkFDrGuCPS+p5W8f3U
YmCP22LTFNrfxn3MZC8ERQ1imByJ0Oea/zVxIxaOROypJnBdyJB5Z7DShaDcD4IzWGUzv6WGCiZ0
vPeNSFO3Qr3sIZNa50ifez5yhu00Z8NSB44CjAsJ9w3zY2mBbwjF8xRl6S5lOIvRZbjXHNHvZAsu
JevoMgfzmG9Cgy+KziElcVvGP52y3q1Mr+IP2bgbYAo/Taw+CLFLsgNdv4s7eJakKo46poUzgXbo
zepq5TnluSTjy64ilp5J/iCqkMF3d7XpwseJxLFqUI0BlSo7Ysam3zy2gVevDVL8XlReerO7jjmJ
MNMB0V71Bf54kloqmRE0VQwuhQt3Ssv7uVQHV9Zb4j33iRmx/XCidcb/rYfA2Laey1WOR6ljZu+q
Jc+gKh6t7T6cnGPXKorxdRltfLFQTdz8E9fWfR7Aog+d17lor8r6KbP+yISCF3L3h0XlG/BZUDkI
M4Z0aRjTnrDD6TGqhic3Z+9GQ78Kmu8ia7+cbHyeMhvSQZ6w4PjtpvrgofnxpdqVfvZYsqRCmYZ+
e6zKDwJ+X8PsvYu02EsHYE89soGt6IUXabobk+DYl/E9LgC9pplyFTO5O+Uik/OaBbJljFdfGc+q
bI54v7OlgFhtbM4Fu9TA3afjcW2mvGxcR9IyTpMb3Pd0JYbqkoh0eZuTLXVHyBWE2PMSRahvNW9l
H91aabANNrxnZlEktl29Wtb/ni6Su1FzPnN9Vo1J1cxrjhOPbseR0pC4gqMcWh5J3/jYuzz5DV98
5UX+a4DurObuHdYdWMqIRLvZFtVepZV3nJENPWq2saR7Sr3JJyLnqnCfMKhsbIu7bownFxWzt+X9
WZ6tbpkdBxL7Ro/lMbYShyDMJ3DnTVO3dCLE65TY77ZpnHoQVLXFWMZCN5smT7nLlICBFVlHTool
SXwiXttWsb5sQDis+sXRGo4vCZ9YmevdKHATiuKBAv4lmSP8wj32dk+wC8iD/MGjyxT4NjAqJkc7
UVo3U45L5UiylGgYJ1Y81OU8ESyxb1Nje6e681Bk2KTRvEOeAJLEHVIeZJ0MB3uId0CTeNVw8VwT
6H02C6ifIvu1xw5FkvRoguUQx8KjTORLEU6XgGMwdpLmOeL2kEGJPrBeoHPvDgemYu+0vilB+vXB
ksF9r9mHWsxG0hGKrannJ8sL3tgZvTBE3jc2XwdmTmzXRfAgXQRG+QKlceqR0AS+olZSe7BDQhcR
uuCUlNbQpAcxxuesda+jgbs2IpDGejHhkDTdRrbLgDheykn+mQ3/JdbhxLNFPfN8PPQORlABizEM
HjpDPfhdGh00xDS/LqCyi+kTOxSbxzK9oKGk7gphw/H2MVlKLe3TUEdMvMrsJ2zo/2c8brV6Y4S7
6ThrsBimyNeFL7pA2Ojw+s4Jfi903d6Yd51n78SoT23PiSzueSUUZvztzfnvYDpn7Gcs7W12xF7+
gGXpnHfLroojCM2fdVnqcTPSlW2FD65oLB5ASd7BlYmo+MhjORDfA5lHU0LPHCrm6ruUYJoHZyEM
nSiM/YV9y2U/d18U/ti957L0k/xgKWn/MSpQ1PCRb71vvqUuB1vDL6aNJyjkQWvYsei81oEBVCVi
ehUnGwOC5nqJgSDcBUyC6Yrxw8mYKP4bPq+twfnO5uAaxepYOwJ1TXe2hlnutDsfTBtcDLv8ddfi
MUkLNjvuxIQNArdFKCqsjRcilaSSymMwlc+pqnY2xNhKu8T/PVJ65I6AercXG8OuQ9EBseVaBLC3
fJf4IubOxJIbTDknJ5cbwBOvTlsnNIjjc9hk92NQ0lqq631Q9fmG8Na45jXtc5tmQqQRJSRzv8rL
npNM2RGymbcpzwt7mgixtXvDaBcybuZHT0S01lPNx7kl2DkAXw/sXxbFNCwjG3VXJF9dMO2hRZh8
JO/fj5CXLVDFRfNQDJLsNXO9yL9AgQaHRbBcwsdxZgurF1B4BRw+ljVjpnDnJMXTCDw+JylWc7yZ
STaYfb2ue/ttNKkeds4P1uyzBYS+AUb//89CC8bBf77QOn+1RT18tf9HesL/XInxK/zbTsv+F5IN
XihM/tWyISb8005LhKYJhkNwPwlQ8f07P2GBX7LQ4mogTMdzAuef+Anhv/AfQ2pyPc6EbuCG/6Wd
lmWK/42fYLmh7/NfLAu2wPsPOy0jsWt+cuErug4QK8fLuhWA/L+p7d9ICT9qyRyLN+/KKZxmUy+c
7/9O3nnsyM6s2fVVBM3ZoAtGcKBJelu+ssyEOGUOvfd8Gw31HP1iWnFxpVZDQAM97sk/KNR/qioz
SX6xv73XznAqm/rexCr4Gs5Yq3tNBc9nbyM1J7xWzOR2w11+6OWjXKxvRP8tS29z7aRA7cKR/msR
P5MJewDy9IZpoAZLvoAnVw6ttAjfxtYAXd7zwQ3Tcu149QN1JXQsWEONa5RYdjqQf08QAMpDBg5d
sfcv2Eig0LyDEEJAbIb1ognqCSj1UrpPJmj1eGAKtXCzbCKw621ZwZMFw966gtouyOyL6TwLzWpX
Yfo9JuM+bLG4x2g8ROV+BQ4RuBbPTWd9iMJ+tnRew8Fph2BFhSvGUYPnOaD4pZif44nVhbbjFePL
BFA+BywfQvmkXZBt0Lw2gvbvCIC+A0SfzT+z5tJHfv+RxeXOxMjst2zv+2Qfa5J9zM6ftbxByqh5
9QyOMkDvcxsDHHiOfmsBxO/n4gAsHxQXpPwueouoOs4A6Evfe4aEtLVsJtMm42AUaNo+q0qQduoI
V+AU5/XfLiXc0/mgu+RZonkReVFvQyvPyTKSPE1ICwhN+a8ltKBm6n/lMmOXaTYMZx+xLgdgO8iN
RNcFqLDTU/EpGKwM38fwVZvonsxBBIjPli4eIOd3vzQACwYaCKdkYNFJQ4EZZdzjE28VpR3oYnoM
mDAh/ef7OMSsqIsO8C9tGk2RqPV5Fksa0c8Us6YP97ilKcEI4fuSMMwS9qUjlgMp6VRY6FMcCCJn
eF360HkzZ4WVrz7ktnsbfGU8EyZvL7TmIcYFxmtXMclz0VIyWizkLFLnxc6dSx4rjM5UQSQYk9IU
4AFetwdTN0bwEzhXtxGVN7RKhJE57ivRHQW9E1PU3fEb31sddeaUUgAzvCyUVJi6rSItvh3Zq5Ur
wD8b6GeeS7NFozsuJsvfQLG+wIfcWJH15s7y1qv5ClIQB75Pc3P/Ow/hk2nm25zuIfT3py77Cc3l
U0pj3zA2kEXMHswR31NqzLsZCEfFSQvl9WhXeb6u6O9o7fIYRDRiyIoOG7SpmaoPLvFXsti3oWu2
TVLfhwTEu7k7mbngPddPOovkXgoeDG4UZDhjJn6pn4mUPuyJb2K6wm09u8aDtFhJIojfBA9UutTf
as/7cKBfNp1CE6k+FsZ7lydy3U77Xj+ik44NNR4j0NtjS0tY9pJX6kXCB191pX5FiANGg6JeoT8j
zzDLzAcF1GSt0uZ+srszvbHbZrLQFBK6//4xU4zO/ciQYeppwzOzB0wze+KflKzoiSRXLCTjOSRU
pPToAux3ZRfum5sWAWsrl2RmnXAtd/J10YPQwkTU19PrIngsxwKgQfHlFJRDB3qICiqMUEHXHvsW
44hJrFThV56c6mIyeQ0k7HYll5+bY7bxlbwvLP/NZ2RjhZkRF2OQG5noCEMc2B5mrP+yCw10Eq/y
giXX2bF8eR31iMiJ9JUEPyXBegc0uH9YN2A0aP/UYfcYoVd7lTbHsdfnaI0cuuw8DXzrMM+it11l
JJjK0pEOXWbXOu8+ggk/aMdY2xnBY5ySvC8ldbXGoWb8Len/4G4vXwsG45IBeWJQ9q3xQQ3JhU4X
IB/9dLJICqecheDCyHtLD9lmcmiM+jexYxrOYVS0zOMUIlFuzS0uyfBD+u2TGtQO+yrxTDSLSQ/w
dba8zUz0KNDGhCK29JDdrX3UdK95772lDTLZiKZZ6ZNBQFjR4agwjcWBJ8+xhlK8rexvr0ivTr2A
xuSYASfwxbHGTzwIl4CeL1pyXqvSOBqcTXggPLv6sGKq8NfWp5e0f8lZuK5lAzV5WaJdBOXqlA/m
RF3csuMzpje/P75DFoG1x6HgbCSHISMHx5QVTK8GFc4Si3HFKSoFfEV6jHNM5PykzJ4AOblvYFfe
IXsJ0skVx7H4ke0hgor+hEBrsZlFx6uVPU7/OMtBLwQ03YYJzJEKd6gYD6pMzS2tc8EmaqI3syDZ
A2LrgBTxRfMi+/ppgaJh1d0NlYQspNBZgyIlDlxvF5/GHhzh5sy2ZvgzoxE0HlHB9wnNMA12i24f
OVRTjij+GU1A4rGlurIkl4ymk0r2ef3FaBO8j1gX3R46GSeOfky9VTo6y65Hf7xyAcaPfq5ICdFP
t3Irmqp0J1EPXzGJsR5X2TqB03CogbSVVQAMYyBEhOWWApv8QFP0asmS+9inEXE2iDmWy2ZZLugu
tEr60wFonLtVI+z4Dv+61xZbD+hN0Rivid0+BDL/MPAH2wbhIsaonZUW7pq41KoNK4K5MPzDgjAA
qcHS2ZKKuyFx8fXyOeFf6LUklhP2cqzv2SS2Ag1p0zflvb+AP7P7x7bA6orvglLip6i5wZn7pp7+
Q7rIFCQGccuO/CjgEyvqRvE4u1tuaruIhqCsdIChpAE7SyZw2yenjLf/O8ILnGKX9snwMRhebcJf
Jdwgv2y3o0gBbLu4UnDtdiTtgUY+oStdnK9iwKwdhtNTNYl7XxJZBsOh68SpzKT5ssL1l7Dysip1
GthCJZANsD1tfJ0cKnmvy34fV86Gm+xqENAaJHGmFfrrvnPfBY6cqo1Orl0SO3C6x3mcYICDmWnG
7rD4zl2Yufc5PMgkBtBniydnNE6BVexhuBS82mb3npDaBMWMVtctkJQGAH1OFF+b8s5um0tW0hlk
QFFxZqpUtTXUfKEQ6Gxk4ycT2rtNznVCstiz5du49ySXd5RBrYOwuLpdRhdO9LyAI3C6h9yMNmFB
a0pccYF1pAr9hSb1YvlKimyfQxXhkrK0L6AYWhBL1iEeQyYN723xDHa2oEymLx8mIB05fzG+7GTR
fdD4wEQw84ya9qGDVb2oN2HZ8Jqa7/MUv4YpiTYXnVXUV2Yp7cy0F7l31LUelnMk7nrjI1iCvTOl
n73P874Kq98+iL6o4KLAxz5NA9GSCRbo2nLZwBZoOTa9OEayhrK99YR/oBxjheFhG7bVyZw9UhhE
rZNH3xv3jlvvJL1l1MEx1InyKFkUIi+EIrqrcusNJSlZ8+B9qLUWJeJ7hn+yXpzc4zy/iPYlLhlw
S4cfZC2fU+seOScwxT9agJg9HPFk6+tM/3kRYc1UYSvhsYCLWGN0g/S9Y/SiC5wU6M5NAK0sVD+1
IbZfjt4s3c2yopUW5jcNU8D58vskYERWITbxcm9iXoL8Wj62bnlXlfAjOMUXLihCn6Zcg1tgUW6V
eKms6rsdkfKM6bsuFaWvpxgO/dhStM5nveXsbraIkOgBE+aYnD7Wvt4T44dt0WjMk8db21Lekaf5
nts3BpXBeTKF+lFtjW05F5upImOaOw9D3h5Hj0fTNBNnsCL4P61bnXJBEIKQJmNgu58MixpGGe2m
sL1O1VtFKNGe1ScJoCNW4H41P3tt92725Qsv1d7zylPa4udiYMnUuCazcNf4lV4frLz4PMMIicr5
w21Jko3HwaWgbC/UTS77zjG2SNEJsEZqaz+NPYTpNt7WFlym8VdVwIMCXPZr3fwHio60Fj9+jSfO
RqFkDZiF3HBbhf+NtFsMG9zh7kC55rzFI6/kcY7Z6JEEG3EmTjlhK2MTWtSXT8G8c2k/0uVO29RO
144yXuKlfGft/2DODSNN92I5HyztMfBO50XaL6CUKah0fvOQjeOSLOs6XZ5qe1knRXyOrfrDKrFG
5D0EkxaY6/LUCGdtGOzvO2lsDL98Wgr13Fcuuuw/TPbNFVSUWTpUObXFaXYg7PIptCuEvYYUXcGP
afNqVwOd03lIvwIXDyCy9sKd07Ganr48Nb/WTv0m8n3v/MHNdKnVC7yzh8TfBCAZOsfZ+iPVLmrY
dYoQ4V4afJyc8itJ7CsVW8DC5gdg6ruCLVXD59YcqxfpqnuXlUwOTqSw8blZ+BeRtLv0xtMHL4vF
VrhgT0Brrtwri9arfpu0ny5PAUmNwkJ1KHu7Jp9O+fi3HvJNMbnXls0x27PWp4tq/gwWnObZnWBV
ZPSsdgnrvlggNKqWQPZYsnmJbO5N5X6uBOtX61csxlZW8/04wPdGtaNKGJl76O0LoLWrSPFQKG/f
wzN1lvZEqOstYkcLx/5s5PMuMD3uZm38NXZr5f7tO3m0QC3NTfuydMR/R2wBzjsSwDpO8ms5pacu
cnCpalwDmyN33IhufLNnSSal5SS399XyE4t4aydY5mR7rzRGV3n5ehzw1ABUzu5ikHlRM23xqx3d
pNtaebYW4iuKTXJCOPspdUCWjXMgS1d3YAHvDzb+lWevWG4pogPmiZ1fGeMabWFyMA8S4TE2vgWW
MUqo5pAtHx5ri6b9wmlsrxWyaqBu3GeuiPv2joHf2BK93BQmHvEov7ZCZ1qXYU8f5dEwM0K0IAIZ
5hOp2OPgATKGDQHjhXHc23UFA++wH+fncuGOMFq3kWRBUZtnIby1VyWXJBV7QisbP3V9joaUNUX1
GY6SzUSTYFzReAE42/ULhJv92BHJylhcqAF4OW7DXiOim+pA4eZZ5Xj4ZOyyZmUDyEYOY6yzarrd
rDBbpQupIKID/jVdzuAiKvmWJHcxPZBq+LQi3t3iHTjbRouF6RBfq5ktItskayJtkyX2MxVDB1XL
/RxbOMCmbW8al4jjOjSttef/iXmxvSz+zEiKhnZObh36pcBARnHQXztJb1Ym1lUMpEY37o3pOk/H
M0HJS5SXDyN106mgIig0wktvVhfXeQfoTLxwPwoYldVwrmnLNTnxBLM8ypHK4BwMnQnFhP3WtTXL
EzUclPr8WjyOS2Fg1W3OdglaJZiemi644GQ9LXq+MIFd2615DWpgQX44fRRpu4EH60G8IzzNMSsN
l1s9TnzWLaIdY2iQo5qH7NRMxl/epX3rkXq0DaB8/SVnyCnK8TpN9MhNoUckzQdR1Ts94XTa5pTR
7Rxn2i80lyo7+8zs6auddT+d4EaYiZKadsrrfErsJGV2qedR86H77SLddJfqzrtMP+R95y2jDO+/
juiK/PkfiK7Nv/5PVNd//V9R8+fnP44T8O/8U3r1/gV9VFg+e3nPpX8TafOfcQLxL8idtk0lEW4P
hmz1/0qvxAhcSzk+ES42Ff8mveo4gcPXCQDYnmT8tf5T0ivQ2/9PepW2bQnLMoknWBSS/fs4gXRD
qIWmGDgHTZp9D7uI1PzKn/yX1oLdE6sPU3UP81B8mg5zvjeqzWIQYLTU/TQk24RFotsYJxKZfxMk
2ikydq2p4Rs4KNgOv2KITnZUqeGY7codGxKGEMSt3hou1Bl/GJn7YgQZaiPWUCvAQuL51KSCYI78
/MEgZWQokgLIA5fOrbrTgIaztjk86QPxJfJhGNV4I9uuAOBe3gGueu4dDMshWzMroa3ESG7mkv54
FY7jofkMZxgxJXhew0J/dRZAqsY4Abbssy0K9clW6r6zkidHcypAvMBd7Ke7scLmkkLzQI4N/E3e
2ie85s0+jKK70Y1/BGqPX3HX74HC1umtH3FcRVHMoWVAvREd1UgAypNOQaPEIQJnaRON4qIafAZA
VPoOdvwQBbfIG+zNMpsngCYP5JhhRpr+Y5CCR6qDbDM36qERFMbgy2XVtQtw1Gk731bb6bupuU6A
OdPKFYemoelvlM2xtMGx4Whfj91ITxRbvQzNWQX2X5V1D7qEgTXdX8RqylyoCsQwxdZfaJuFBDsT
drl/TURwFNFy30fB0Q7ax0KV76qGhp7lrEcdVF+hXuOIag3ZFn8goRGGP04FPj/aN7aidF/saj60
vXkAyLqrJnlfE/VeZi1dSA7sJucjoVFAJTFLK68gyaag3WFAuPuyj17MWAucGDBUMe5rT+4Wo7+f
eNnD1JOoB9auWbrrIkIMxskpr4M7a2w3WDH9uzmIrtOMMqAaIB1pO26slorMDtHQospijQWMPF07
nALwyQj9kg2zF2MoMsPfeYE4F6Y4JCIH8kPZecd2ggCUZ9OTlTr3uZU0FKCrN2ea36XOQ4TCu1ZJ
IVdkkyuiNukP3R+cMoRX0RgU3IKJQI2JfIdaDK/Mdim/yXnCe6Bi+w7zaygwIHU1bkEkaSqt+uW1
UurJJRW6JhV5pnHE59W1brVtrj3DuHVhu21QYdDgDrLqBlQnfyUdIDgJDjbRE8j1/O987mxY+B7j
7XKMbGqoBn0WDKLpt07kxzQ1l3HWMeWwJ8g6ujzo0+o7nIqL41XrrkvkKu49kyibxwDvnCac8aZh
PCeq32VGQFEIS9PR518QY/3hVf6BX/hDttgWNWmyKWkcguGdrQ2i7gsZVa4EhLolWt7dHk0Amsq3
veBUQnm72hlwM2IfFgIIpEjWmDYqaGif/IbvqG0kbju23l1XEtyIaVam7iSBh2AO1b00iIpIuaOC
jT4My52OlEetwdk84/idVna6XGelF7b+NQxMZx2YiJG1m6bHKmjFdnSSCKkofQ0y8xKAa1sNMeeV
fMZyPkn7Iehirt+pxLWY8JpkIrqYsHW3uL3ULk4qBpSq5mzvJvfCKt6TJv+Ls/ppCYd7ggDG2sds
vrHGTuyWnNOn2VCrmPrsbKcgn1cNh05hhwSbDLkDQszKa3pJBR9EnekMKvbIATgwUXucFCUtnfnk
chJPKl6PcQsvjxpZ3/3sov4tI2y0zWvzE1FrG08p/ovQhX3rsFXp0K8z6V+F7h9PZ+ieqQ8j082X
NezYa2mwaPEdY5/5Yg+ZkBVtXY1nI/Ro6o4QadKJSvuGg4zwzzPpJvLp7sYAJvdMam5g88sauS0x
UHhx+JiQwkGvqZ67LsRlRbAA7MWxXvw7gCfxekoxtxHHBuEDWvDsRu0hQZwCMTyatP4CEKqq16GM
74syfE1LJ9uj8ntnFp23vDQOXREdeXitTOPbDtgVigAB3npooumhli4nXSu7lTU+8DAHAdG7xOvR
dfGcKbiUMGHwTC51RS6m/eGqRf0mozDX6S+2D4zoY7IB8/pSl87ViNLvMNVW3Bh0kCmuduCWD00g
aCXx8OVwuO3pSK6ujjF/25bLX1YV5nZ22/jBC9uLb09Kx/WrVd7E6RpJGDQ4mWrUH3A9OY0zWMju
O5VHWwR+7uvSP3CBkdjuP7kMP5CDvzuzbPZDR0JfjtV0mF3sxM5I6NzTt48F2Ma+Vi5OqZKmNXux
XnAV0SqTimcwrijbDraAEirZaQhkyG60fW0mhZMe6gNaTwP5FzrMi5fW6caZhAHMloBFJbJoS27e
3bXpYsOwN5kUdEHTrAFlnlPxXun6powepz6n0Kl0a59Wi2Fm1oxhO+niJyMpSjYzHulbVN8aiqVn
a9smdVGLLo5qPCB8hPaHK74u89zogilB01RFWlzq6qnFBTxWGdz7oqg2N050lcVfzshvo8C4mPHI
OA4VVVa2LrUSgovY00VXGg0lPKqveIAF26GzaTniNaMdi1QirCk7fRlRNUwe5JONO6mnnJusDVId
b/x0zBry9iXSxkIB10xY3ETuCka7/BjZmWP1s+i2o9w6CDVTrr0B9DrNutjLHZyXpOlpopjPjq7+
wuUE6pZKABNcoy4HUyO3P5DRMQQzynhd7sM0iTmZ+9WEX2xy9r2PcVEXjjld9SSF9c52iNGMTrIa
f3hFlU3RopEFuOjXdc0HlNt+AXjJodcMy/UaS80GMPdusSg+C2hAI2UNH5a9CDcOh4Y0JZddAKe6
DOLX1Gle0h5yPo1qGMrvxtB9LWy6Vue26tYTR6Ixm98H2thccMoZ7Wz1WAIVpwqLX3E90t9GZgSx
0Nq60mc9NW5B0FxGi8K3pOEO0pnxj0ym+8KrSTzAktVa0AA6T5fGBW5FfzZZUs266GUDj9Em1kbT
XG5b12Ahbk8DnbLLjT9yVyJPMQlcOIJoAaRB5Ddnju58euz8yTvDmdxPzbCrYYJ6PJFneu8c+u9i
XYSXtc0JZ1e2GmN3k2GYLSiQksQevEUbt1HIQ5tHTJAVtPtM5F3xiB4zXbzn0SDiAHvcLxHrSzVN
m8aKcL5S19c4Kaj04twm2U7Af+Gc9Vzqfr+5gdQQHayguypdAJj36c2hETDtYF9zXG1C3sA+migf
cY8VHYI+XYLF+NXpasEewmNB1+CkSwcXPhCKFkLwxMy/1ZPBosqjpdDuGLFCegvtwjyVdfLQ0Gco
K2vf0m9oQlunSGHP8YOgDxVkVFIhA2JBk+LFM5NPIB1Xg8bEQuvHjS5RrImQfo4BxYqZrlicCFeB
dtV5lj9GJKlT6NfsCfD0C4umeijQ/XQxQvAYrthbwKABoexL9dMo61T0jGyzJGRBE5NX8B+7rNDQ
rc9Qofekqt+Pfv8IpQhgf8i7Gc17F8yHn4/yIHAVZUt7UzKiukZ4v6HBjYqa6N8xIUkX2BOqM/w1
CulivSKDT5XG7ksyoq36f7ul3HcFcPPGhv7zZZFxCWx6Hwf63Vrz5oT1xaFGfZUN4qO0raOp6s/J
cf54YX9yI6zgNH0wTHBoEebJ5M8IeUGUD+QGS97dOHXO2lo8SR8qWybUvNhn6jL718FY/pjS+JaC
Wvk02DhCQtkodpHvPjKAj9tWRb9CCASHesstHJs4fBwv3utl+eQyj+k2UVMXvQ4zXK3SItPYJevZ
9l9b1sJLOj3Opt8z/LcX1+ru7F5zY4wQpJIUj0NNN5k5HJQ/vFlJhw2rc/6M4c0I5u4cmfmrMOoP
uyb15SQDUZxknUxkXIvChNBceKvK6S6gX3Ze0N7nGfITEQUWakNUrudK3eXBAhiRUSXKhk3YV/2W
RSMHpOZY++3BlOM+n8XRd+zTYJW3JunXhTmcvJwFk5N0v05EXRuHGLeMsPRSE+Xy4C/8ud2AK/TI
VecHOlbPo2Xv28b88Rk0sSQ9SqrMZCidredWf0RNXCRQ4lR2KKAF1a4FBfKgFr5zW/viekzVUeQe
BNZwWuiSYe2F5aYK2b4tINM1/2MzB/TsucVL1mH3bOoIB6l6K6PxufONvU8SoQjYO1tJeJFRcyqW
V9Ki5JyX9qvioGJkQBIjo9whWpMp6+6q2L5ZbnNEW2U9r72KbB5m0Ms+FaqDhaXVyIvnTvKFgWec
NwOUxfnwZAWIfz1YZi6ZCXioEqsc4bmnkYKP1M2wEki4Ykd8cEPT6vOgonun1aDdsrxnnQjjfVmL
rn5WBeAdbhfOpJ6XQFgbOM5vspCg4dJ12TWnZKSOa5AwBTN8A7W3awrrMaN6o0eJcsPuKg2E3LZ5
TEbKvbP5fnFJ+eh/IcxoRcDv3bXETjkz7JzE3iQj2NQFjEbmPE/Z8IwX/Xka0o+JtdFojmjU6R6z
I0ndGD05wyCRhZTdDT4BHy45Vvb+kX3LhCk1zjYOcn9eQxNIwoC3aOZBOJyTwHpY7Jp2MNaALG42
wuo3w5K9jMZQbVNvSDluJgdi1QeN7AlpuGW7BCc+jJ5hcZFjD+/QuzZGxGj0j6lfcSH2qBtW1nWP
8ZJkRyXMh86wvl0j2VcgWZWKL5VBALAe3vLEaVgiJX9LM7l0DFSHZghWdU8xyGgT1SX7SWLEyp4A
oryKMjiYtfM2l61eGsc0sQXpRTJB4LNun1qr27vLeLZi8xH0x75nWs5c7ytM4AdLbBrmYP5AIXlI
fZPwT13sLaxGIulPwwgdn0hqxREFzRwWQpr427LjErLpWKxTcc7RLLMY8R9F5Kaa4DcwszOlxDsP
Wi5MPNZSzV+NSDO6QH9BEBRhjefa6Vc8xRtBI2OKiyNMNHGaTWUdfee9jTHEyN5yAujW1D7NhbOp
Y8y+Ab2TgV/gpmaXHMzjtdOG79h7qZP6NrpttwIdsM18ixX1eMi41NeR3ZMIRiNnyR6T2Y8CBlA3
TklA1cO9O07wtzQlOeSV7cHOZyYaRZ+wfzbkHUn5EKZEt3V6bFV4yUmTbL0WGb5x5vfZZu/hgnFb
p7X7bIQgFtXQ3A9K/F0EK8i0if9IaOuTRzZcQvRY83ylzMP0L8ZgUbS5vPt8L83RGz9obnWeaxBC
AfiWUc6sp/sobiBR2As+sW423+lCdrcuoAkCXFV7Zm76i0Hw1UlN+ZCUkabU0eJjOYeBWAgcojPJ
JuxTAP6kT/tB4eUEhSCI7Jo87m6y91hv+VYCGtM45HP8rQFVENSibT24Afnz8CnkJY46kmYdMyxA
r0erDlHyJRRVlyzJNhvBUQ92jZAbfZZRd80cfGoRjN9EvtZdRm5hxFmd4TiuA87t2bZpvEMQlI90
PT0bBeCrfjZ52vCbVILt8tzcqdRnasg5plLT819HE0aX/Y804T/Jf7vNLVVmcfEH1bfo4m4+/vyP
//5/XLj87/9XCkYURejF50pBvSuph/+nFOz+i1LKklhgfZO8uIPe+28tZgq/FyKx61hY7zyqxf7Z
Tu+qf/EdKRQkKGU6km/6T0nBwtZSb5nNYVno31eCu0GTdbUQLKVwuCz+vRSc2W4SSE9yVDRCUPYD
Op5hb3VwY0Uu45IDEwPTCFqA3Cxkpp3bqD023QNNZHtlI/1y5w47asO9BvUuQtzBGrcCzHgSbpdv
Ws6pu7azNoIqn61swNHDU6TiqVru4CA95iMHHI5heRxeHIJKhPFPbaH3X235JkCAqcK7A5p4Vxgo
B40ruMe36h25nO7dSjARV9cmKZvDko7LoY7kC172Y5anT9Rg7Tm0HnI8KZPXTvgBu6PjMJRy69gA
eT+bsfsFyg1/JkY3nEPEAJph2LhjjfsXpoOqopNXVK/QtzGkKHHzeXy1SXNQDAKTug2EKs1A3tVZ
8Itp7uQIhRm/6TSKl6iKqWtnmsd6pNgBicOjPgG1p187Ac/yqnPZZ5eHes5ybADTMQc5RmS3WZUF
2phPHtrN1X3ip7twZOm2eBGtQvGugJTIuhGL4wj0s6qML0yzL1TBfI6Vh9VgqSlENPBTW7iiVg2G
ZwmVeYiiR8O2WZcb4qefpn002hsF7rdt67MAgEgjxM7u209IdweFUlWQAE0GxuBFgP6Yw4snqmOK
EdZU6HK0SaxUahf7aAK9rICgNC338lazKqYZg8fMwI7OxUZ7fAplv6sL40Je+ikgQhAkVP0IkkWU
QZwLa/oqoog6o+U54SQrvOmd6whIWnCXTiyH2zHfW6MkvwHBzR9ttrGc6cq0pwzEOEwFdJ2efgvF
mcdULTIAMmNTu3dZCCjM4d1MavMj5jA39v1r6Ybuzm8WzGpAXWLrQNfC9xDUfwRN29jLDPKz+H0i
78wWBrWO10UsrCiF9Xewy5w1N+F7YuFApDFHmHh/gzFERLVfp2TZybh5aCMokGVL5rwEcr0VaftG
YRPb2vEqRf3ox833YkFBVV13qJ3lwWUxTtPMBGTdgTtsEBAkMeMN6JdJOG4LE9OVYYIQTcxbQF1m
NOPutFJBaR/uwV3amd6x9xjiluZQucZTE/FxZidx84vxofIlAwhWLG/IXgsTHI0dQHktLWRQmEem
fcsb+lSh5aGM/eSmcVcbhCh7DT5YjPEntNFLLJ+xhnsIZeTqFDTLyRce65pgfrIsCrDLbtkKepp4
Mu2RVPi1eWgaIe4QAQ0gG3Nz5Vr2E7yPH0lbQiu7xxIyz5JRv9tH8alu+menSkjLBcD7SYh3Ewrt
oIYj2/tzmLS019EfAD01S+qfarHeADFuOknj0ZB8WcPAxzS54ucCmchL6jIZR3r50krOw+BI4ZZT
cd4RNwwnRB4FwCeSw6vFQZr46MUBQR0rWMkxhcReSPUVJtVp3TiIMHVns4INeZNSXQDQuVsLXGNh
z89GxLScyWvjWd/dQjOMy70pSrMt3bzXcWAB7i4esMSBmB4Xs1ZdHMy8mKAsYJKR90q97rSpvOrM
GAbAteKWkTSMRTTlhIey5f7YzeoCvdVaxQUukIYYnbGkpBTEFiPEBhchau3obbLeBrLrYJhcUALt
ScdjW4PBSBB84OSE3yXdtDgTpNGsG1TOlQvSAbDcH8ML9nmISaDuwzfIFFfGJ8jvNY4U2u15Z4m7
f/pDu0HWy1loGUcvEeiUnIUMXCeI75tAsYZSxXOOxysbpp/ZhRE/sesZ+aMb8NSNOf11Ur7Zq6uz
59tbC9CMSygghaRl9GSYTElwu+DamUs8uQuGMieb33w/ce8sui4wkwLydAUMq/jXcswL3WkvZejg
hM0/qqx4ICQQMCAF+HotQZfXsIPEuwtjpjNMDZ/p4pzKhs173qirAV9wRt9a6KEos3w7lPW87uT4
Y9rLyRzBcKR9ezJky3dJZkzlb5dsWnPKOrYZ924+qlh485M9Vj/cH7GthmeYMeugNeCgqmsXmRwJ
4dsCeICifVEXUPIRY3nBAmpiOcWN1Pk2y44HR0n1CrJ8l8oPY0LIHWZAGqNPs9HkaEhIGkBEznrd
2Ew8NOFyj/2GkqM0eQo85ywbHByN6lgWLO+FWTxlmiCp/ekZKAUIrWsfrjcxgqYgRai+pwY2+pjj
lK+DPxGfedmwsIv9/J7K+Jxkw/iqQkUBXNSjvfbXIO7XIwiRVSmhBiiFkc2JCCvLgd6BPv6VuFgn
FW7HyDiZCNq1S7hizjxufclrzEek0TibyVlJvilLoXHNwQaXKWg27C0FRjPg/iQEo/fWbQnSkjBn
4peFdyY2vDOXep9n0b61beqZfOr7ir9WC+KOwiQRCsq4sVWsjHI5pAvP+Rojla2CcMe++w88Keta
WBH6M6+CnWanEnPPznabcV07uOzGkePaNCAA0ZM42BLfCyTx0UIlnVT3tkSsYXoItdcuJyPiG/DY
KpsF+RzY0c5Pp71yWCMEI7vVXDQvw9h9yFhnV3nqrMc6fFBGfcsD/06UGpKSwYkwu6Nyl/9N3nkk
aY9kV3YrvQGUAQ7A4Zh+WovQERNYSGitsTeOemN9wGazjDRrmnHMaWbVn5kRAPz5ffee+xYI/WQ1
L4Wh/orcAkkEkK9PhqM1kA8IEB5tWvdM7mRxoR9qwwS5AVkF+/L7mAVb3ct+M/SuGJF+DKbPpsWi
w8L7STORv6M5ZeJzs4a2jIjTd8UOotvCGgP8R6J8CkmIbkxabpI8/+sk5vzaPcsuP/t5tI1z9xmN
EPIJT3kdOUdXG469E4MwnyjZmFrB/w1BnWQUh2EcPRlk/UAkiA24EHj3g/quAP+wqxyhMKFMtXVx
tWu/4Tbp0WwyiMuAi4UvE8y0WPEPNTFmdS5sB9ss09Uoec1yrzP3uR8dvbKEnInVKh8GlKNwNsHT
gJL3Fy2PznEICaLR70lNZ8FIgKNDp60BbXgkGON22DYGANNxEHxbGMUWdUCUvNegOdUl22SbqZFj
NXG2jpG86sS0wsS7lPTUcGPHw4yHl8g47vzkLyqzk1EZiHSEttvMvydSf2kTelRnIVi36TUgrSGY
NqOcNgYb5myN67fUPiN72FdixJgzNZ+NouzB8DiNBUGZhrYz7vfHIBoeLVO70b948G2fTKVaBaO7
m/0HiUbq2gLWgU9YGnyEBsWmTT+1wrvAtOgzk8KhZgenBrJhd06G+lwX7ibX8Kb644aVCI0jzcWj
3aCnmrBKxREkoQ03UK50ieW+bFiEU/aAbdQZLzbEuEKXnxU7AqukNa10zipOHvOG+lKPYAt2KbS/
4TBAGAT8X1wUEntpCEVdjLVpJWjwPPiAmnwzMSj6bnCoIro289kqVgwfOQgCOuLPbILPUe6dq0Qu
HdpTYrMDBGy+lVBiRYFUWzaYqocPpYqtHpE3tlBHOgzjIhruQ5Y/9oBDnLx4DWWBq7n9E7598k1n
gAI/bVQLrkFU6gGp69OOJ1pP1YX1/4Ir+1qFONAI5hHPG/J9GJs//kxcdZhoqoadFGNH7zaXBCua
MY3v/eQ+DU5/UKV1nJKZbo2yuXB8Yr1J8hK65Y8p5JwCXA41R5cG9yGaGE8teJVQN+DO+t45D2iN
EnD5/dJBXQD02NIca+XGcjIwgQ/ympHz4fn/LvLmk+7OjfI7dAhD7axA0U/fOp8edBkf315to4F2
9TdAWhqPU0S337oAnx27BGYqOr3yZzporkmD33UIh2hjyeIMsuGXossEq4R3pFIgsvfVAJZRi3cZ
tcoFaie7Z2PLV2HViAgHqrnN9eYx68huW82+4rwZzfgBZePHAx+5q0vrbvh85XIjf8si7024YscJ
w87C8TceoEunofXPDNgR6O7ezatNbdHXnAcYTIzGW48j9gUYThb/iwRL8ZrF3b6pfPZGAHUi90Ip
+2PFCi2rG36QyQk/M8mPST7WU/8xhdGaLoCHgWmcAQTcYHzK3eqQ1mzHuUPTnCzXdu9chszYYRrC
cujTUwRLDhxbnHh320JCQiHT9J6Un5n8lCHdNi0vmJmGiyglZdo2FtBKVeyQEcE7osO70Sc/9a3Z
YrHDEb22Tf8SM+L6s7buU1xkRNQ2x0tROpuIy1PgTG9Oql9CFRNPJDLnEZZxsjNRJahUQfxI+cMM
MBcLy8p/6w7vSxPN0KCAIoKcLk52tSZ3x/KchclH5zqvjRixi+JRXMgmZu8X8t7PZno36v8YVBhH
6MlmzDZUgvCrVhHGLUmwFI/Cbo6l91QcmFN+G7T6NrmSvx/f3RE5MLRfsoyCwpT30TLPUJZXeho9
SGFSnqACSthM7YDUiLE+YPskNxISaKvA0RQ9tAr/M9X6o85GH78q02yrjhNp+LHs7jj1zzRyHjUs
CJFpboa8eqzoTOllgnmp3A8ViwJKklIKKIbEPI+SP9SOt4XOvQS43A005Z8mOFGm7FDYwZOV/w1u
uvfceOXp1g4HACUA1a5GPLSz9DDiAW2U/GVNDiihIX0W4anuYFWRCSb7yvi5DDP10PX9VVT9OcSK
5nFF1Tp2Er3cVpQT96Pa4WDjWYy+GPyffM29sDBacbiseZL42JsQ3MZ8PRXZNUvCIzE9+pggOsWB
D/su//Lpt2YNcA/aidBgLD+tmYWvMzuEKkMQvTtoFTagnEYf9kHlLgwTwDRM1nU3JjvGjTMmcK57
RXTs02jZa2BfstI75gh5+LDtPVH556wJQJMb1ZbbPMdEby4Jwd4JfD4oJ8W0QgN1FvGaCS4wGvGP
tNVfM5tOho42+LVWqZdU654B8LHxBN9OeQqtLqn7CafqryBAhgdrOzuix/ErBfSVxH9JU+IKM/AL
NJNxDSrtYhIuyye6BEN/7WKWYEYbTmJCMJ7mWjg+/LMh3TsrGuPKLrpR4LRM62lfTGDqbbrldMmm
yGVEJNiyKOYABRfzY1yyaM8IxdJPZ4czpcA+h5W3suivm83U/LZZAlFsB2ZjkdN0F8B8pRtiEeX0
s9KEZ+C9W8QGBpdqlrLpzArutfEYkBLiUt8e8oIhJJ/L9fouzFYkiz4N2ny0tgEpGOHOnxv56MQN
hbtBt34LvDlgXZvPvaFdPTe8mXT65XT71VLsyhm0ESHXCIl2Ez5aUYulH9Mizr6ChvHmPZv7Ahsu
VvQHkn+GcaxfS3oFG9ZBQP2exmaW1UYPhA22AOmsW9oI8Qi8OCyNCloKw7x+0EZ7S//LNYSyCf9u
09NqyBhI5iamFEG+FLQeWnP9YaPcwxRQiFjM1YiRlmMJp+hbhyLWAQgByDEVFVhPtpCBt2YzRkQ8
DLb9hJ5k+O5dtqCydIIWkhxVbrO86uauRjob27m8sScpVc11jh29jh79jhERj2UyVz6G1IXr7DlM
4Lpz2rljZdXl/cEszK+EzsgqUOdiLpFET4jXw1iuaa84lk1/8uzwnszFk52gMqroy3JHsvEweUa/
GfEWLWgzY3Q3NhMNllmKdmh55ElTkhTxv9ZctgX78uG11k2UBWOrz4WYGc2YWWeoQ0lXpoIpHdGd
CVyXOXg65YO7ouaGeQLHfxj0674y6SSf23l1ijiHMrxFEZ7BeTyIyCQKdjBm0zMCzDWeJfqAagvc
19FWtcGcw6U3cK7+rOkATQSvDp2gmSM3IxjQAYlRzKWhpYw40zXMP758hl7SrFsMQ2Me8XOSLKb1
pn+L5wbSyaWLNKaU1NBVxJIioPN7LmyLSK9Fc4dpZzq3LLFeS8Y5QcmpOzDtm/FXrz1iSH7tqULt
2s5YGtrshCgE5tpREquYu1ODjsVZONL/Q8Usp0a7ITdwxOrF8qagI3H8LuLkOxHQ8XxLP1cuWw3i
U691sPas5zpMfocctA+lrh3Pn+upm25T9srnmnaNlL0/IUIjfY6phY3cMV01snzR58bYhOpYS5UY
PsOTR9U726DvZpRnSdUstaM47WtQmaZdrbu5jzZr9BNlMsgiAQfa3FnLUXISc4ut0dDDwv6UJdAi
p+bWww7CV47rZl+zrU9tucoaWnHz6LOdW3IHc65utU7RDfK22Buju2GtRdtKzzxFvexjwC49nJt3
UxSbXeJ1YIy4ZPIYfIm0DBZIxo8Rxb0pBb6maEDNkcCZtBWfDcpe4C5Fc+dvO7f/Dl1JFHsCCWYq
mzqamqbRaLx7lAbr3IRGyQV9bhIOutFdWXO7cDj3DOtz47BLx1hEBXGO81dDAo5gJNGce2wF/P88
rF8r0ALO4PyVc5uxHFk9xZLkiz1XWJgDl0/KjzVHicWg4ced5mLkzln2c1OyO0ac5HN7slL+D12t
sCO4BwzOty6Mp7xSI1SrZjlRv0xe94sBGaSQDRSWWDCdrlViLMN0vMi5v3kY7bVNoTMHP1IVb3qE
DMAEoyh+LmYJoHfRK8lC3Q3d4dNJTXQ490X7pPqgXRRLOGc04nmsNYNjmRvftqauFc6/SDP5aM8N
1BNQciJwq7JqtiXxoiwXr2WrNnigV47KnjAjprzFMJIpt2ZvtgQXdnWVxBZQtNeIxSfGNJbcczO2
TIIHPoZ8DSnNbub2bJsa7Ub1az75IALnd4d8J3+kDcICwh4dkylL5dJSgO7mQzyDrT40X0Ve3pOM
z7aX08HMCe4Bs5Uqu6rCp0Sle/LslOEj+6orAjY97UIIH9Vax+IU+hmLdPqR/ses1gTdBv//1RoI
+M8OYkad/E7/Fedm/lP+bcOm/gGLRlik3tCC+Er/M2zh/AOIjQ0FxzZM6cwtDP9vw0aigoWXq3QC
F7ZuEtP454bN/YfpCluhY7tgctjP/bc2bIbDH/UfN2ymzUKI0KwJbcfiKvIfN2xxb8TT4JNLHEI2
DNCRuZqRGIRqpwKeW0a9iPRgCi8OVFYMYaN376Jy3jt3/OhBZNIdsBPKv4uSGxmGzANF1TnQJwSN
MHYeyjEDCAVFnjLfnNh33IOFApmC1QnAbhaTKqrd5qEynXMZWfe27e+qlWLNv9S9ngZW8Lb1UKju
fSyRf3T0J8dtqnNahw8gF296XiY7QloZB07/E8AUNTCu5goTeGV17Vamfs8VkwMgNkCE8CKvFPfB
pekHKWQLfVVr+W8GhWrph+7f4Cga7kxUK4tabZFbT2NgPYa6RUR8yJ8wvmHBbfCMsyijhi+Tn6Zn
fBUdm0TWQi41YH69ajFGwRQAb5llBoUDef/A3ocLD7Zuj5h254+YLd0sXw4Usy8r6ezYwx/xrd/R
U5aJCSJzBMq+ghzMDwzsbdnpeyNAN9eN9o5f8dQ68Hdsy/8U1fjQJ8gVBOy2fdG+krSnitP4ELg7
OaXwVfra3DN7yWqcDmB6DypIHoYYjcRILbrUqxtmLR2XT/2DWemFIi76i9LyJXdcjmLSQnOZDuJ3
y2Ie29Gy7DICfzR/bhMD971dkux3g/EGkT/ZT4ZH1q/zLt2I2aCTijIyM/71sbyBS73mbXGx/eg9
NeRHq+KPaeASZlMDWer5tO6jmlUtZnzHpnLLpXpzocoOzpwR7MNsNHnySApmjMbULl9ZbDz37E6L
1LtGc36/zOr31JdvRVoefcPljEu0bxer8aoorRfdsh7h6xVIwIrhkGVqIKeXyAYRa9eAmX3rdep1
sW47QTsp6m8s1Jev1bhAg/63acrncoxeRyd/cCvvyZ2YBT3soEshEKsGakYciP52bz0Ls3hVHHgk
2sb3KUGptiXrIIrb4TUZGX3fmJoVnbAaVbwWbiza7rR1EVXPU59yMgT9TdHEwO1B7LUxOMXx7LNv
k0uvO+ys260RWJvMjS5NIg+p467aEHnDz4lhCuoUZ/fOk9CZ1tIoO1PEu8QjFmNooa8D0F0B4Fw7
+I614ex+GI2PPAR9iRphd9XW0wF1U8HipKxvAuRiuhsLvzkJpm0ZcY67xHZabdgOI0rbGO/FDLjk
SgV8eV26ZIY1deDsXLWlfdGN704wxOVAUHBkLfyiAfHiszaufZyx3Y/0aaT0S4+8i04aN0T8rKQ2
D47heK0D3zmopNsh6NWLqVXPqdMeCqHRaFvY+6BjmS/5FZG2xnaLgeUWhOZcUU5pWXWJQtRvLp90
ucjt0OU+L1/z5jfenwnOdmEJiMWsPLO+vgUBhsIR9gJd9u6eF+46KCypg+jZPGY0Hvncm7LyXgQ9
4jL4Dmrr4HBQbVflzHS6vi48k11FzZVfq1Z2jVcmsngKO26kvq24u03yFtIKy+UReLBIc5LgrXax
sGgtg6Q5JlMKE8TFXVo5M4J4RszYXKnjocS3g2edZdBL1IYknRDgXBF/TvyIdk1DKxlm5AK/tX6n
GOBQjQWkbqO7Dx1fm4mvVNMKuYls5SyNuAaGx2fmMsbhpi3rM014imX+DJMhg9t1vASibr/CGmFf
peRFDEzNwiYy4aTpE/xD4ps+1P2g7ct15MwECJebaYlGZimo907Lq+GLx661+QkbVEpCPENAjTZZ
2700FsaeGDxB4MHxSjGa59gB2mTaTYxkiVHtB9ciWUPDXm0s6DXLF3iFH9hbLwXDcF8j4+QS657d
0Hkrkmg5haxPuw4y7FA7F0pxhuWYcMGwOjvl9AFHnobsNmsJ7YXeyNXIG7CyKzycuhrQD2qg45D0
9Q77mDWvOXSK+bK4eR74cz04KiX9w8QLlghUl7wriTqQjrVyjEtIPfGgHw0Tq5Zjt2JHVLHZlPRH
n9CgKLq1QcQ24xk748auxl3MXkGvTLgnWj4scQgwoXn0MWvOh7Dqp6Tn0lh/qpxi+cl5oUXhqIL+
EMXoDXI4qkGAq1CYKehIackseNm5SNU5dBIIxlBSMKS3EFBjT75D6znFJnubortAkjz6BYl0D6E9
jeYP0zXJQFYH8DH4uTqzREuVLviOeheyRMgBsXMkMjxns8bPSQxqX8EXWNbKYCaPMG81ral2eThM
q6won8PQ2iqubdQqUaaYGJuaDHZOA65PFH8+6stbzE+9Ke3vJKl2NmiMaiiKwwTNq5iyns13n2+Z
p884e8a1SibU/9QC9pQWny2kJtT+iLmgxA6Z5OWjXtRcZ2Rx03WO2FGIVSnVNXHaGwSWsztElEeQ
bsj9q8VVXsw3WGJWJFBY45YJvwVftj8AsBkWSoJFPvmbUZa7IqK3h1Y+Ev9ATAzHD9eR6p59qkS8
up1+p0o7NS4E9ASLQIIdaB6fV6VRXnUy7ctJ1Oa+4NYjreYn9OkrdtulBeA50qB8yPjXqH+0JHhN
YeqgR79FrXHtC2EckznQ2NjCeyRMlaysgoXS6NtLrU4fnSAqV9PsNJpi7NHahGLk9XyIncguVhh3
uf0G4sfKuAKHA4uiTlbb0nU/unxca0tj65FpocSUk3WGJwGdEdY5BNLNpVnvgFSnt7jWoXSqNj73
Vncqdf1pitPuZNr4+dDEWS1FWFEKfDoqhx5cDeCEJR2glfWq5eNWBvaz6RL6aSPsrjbqHE8SQxWR
L/yZtX3CXv2tUucrD9NnoeK9o9mfoIcPjjd9D9qw0ueBxjYPmgmWBM2/WFEiglaJAbiXmbXiA5uf
8rK6UfLwaFsG7nmLpZ/hY1BkM/3EL3NaUp/IK6CF68mJP0OfLiZvaACw9fWsuUJTg1e3IhNMtsvS
9m4/6Ad+JU9OKJ5kx1e2Kepi1TuUzvJA5hfi9QylPGbrcgo7NLjic3TMPx2LylI39VdkWB8bFy0+
LAWIegwtrl8s8w0bV+6bAK55Etnn62SlioSCHyCQkUuKk9j0Xyi98EAR2rT0WNSw6+pgJOK+tTL8
jR7hLUi1Li1Dcwk8MHBByo6Yz4q2qmM9Oj8xGbbA0h/jgJqGARNRGXebGHjAUKvjaLNpZLn4xv5t
VTQzEKWzFyNlUjbN10HhAuMePvMgANQSVuMypiA7HqG4qn5vt/HGKtqdCS+uaYalZUIiEcS+MqhO
FLg9D/YnjMabr5wPa2rWCuvQiH+ZZ51Ib3EN+WrWWvk6Of5Drah5iYpj7FTg7YMPZaK2cs2B18Cn
09PTB81ufnuHfRRKKLorm2wJIcZ2uCAM43MteFfjJlEQ9ZrXBpg8IDfwAWX1IqW1EqkGPag5ZVmc
H1nEH5mOWDClghddalxQguNgo1f2OqkakLzIbeqe6BcqJBoEkJGJlWvIc+VQ0jXFH86cTB4cfOJ0
HxJ/hU5WRW++aHnZRnwlk9QezMo+JVm085z2F/dNeGyApC2rLHRQJVie9UEJqSVZtmgYpuduOt9+
DhuI70kGSR+8kDeuCdEtSnN8om8OG4FAvAvHTSYJFTciA6yoIZk5oD2TR0/4G8NDXqvy6LkbHcZT
qbkL0cM6UcOmLPFjGd3eyNpdSoAN1maxJgFwB1a5YXXPI1mBC7NDPB46KYkklFcrLcGJpwWWGWer
NQxDbcThNadYjLUb85QnNbocOGSz0O+DzeFsDACg6lLyZhV3ztA39o/fTtBmC4lnHyD4V+vzG3IF
oxCJ7yqsdm6JRSTF2VfzrRhJcFeiheOF86nrmDh6Ipc2XQFZA8eEmUHj80ahwnfvNV8mXTKVhplp
9oUL66MaKb1KIZ/XQ3LAG0KwOdj1PUVg/dyTkR5T3VznfXEeCXgpsm1tVB4K+hW0Rr0NHgVxSnF+
WubRM/SNaVgb6FbnnBvUcmAVoJHbcwU9MBjAMeWMyDoyDqhNzWESF1xcV2lcH3H7nBOPD6eMfR/z
3nRkkATAPWdgC6c/mcRETIbBZfvm5OSv+F2SN0Yr/wV3epRw9BogJK6NvdSJSe3DL9c1YzWlGt91
Uax0yJGMhv4iy8hUNJPkRXWQ/abqZpbjyrU7hxSa/l2mBksifTk28j0ajZckGj0QAWytQk4D/gTi
n969AVns2tl7TP5FnyQ8rlCd4Ot+Tn5xiCGF1Rq5vo4sD5f6tVMTadf9Lf/967R9nXyuwiI8l9Le
xF2/M7nqW0BN4344cK79cMUhM9FvBm9A4raMYNEwUJWlQyFusOFujmHfG69kulakagHbA6fqnCdi
gNayreS9BamH6ETeHTcqd+U/C4cRQ71510oFBa3YKtTSqS03whEHPusrx2eNHAX+T2ePv3bUf1ua
ue0D/XdokfFkHz4kPaM1oh6jVBsc2W+RyR61aZlpkoJu4zBSMrDAVXNowvzc5nR5JbywMczHYSw2
pBjPpeHjXMvcO6/dshaFxpbceZ2lRZ3WwGVfhQcAGqtRn7aFr5+aUK5sRx27kfuY8k3rp3RpDxoZ
Mo3BvDtttCwqepOxI5oNhniZ7mU3ffVdsPWBEU5j9cLq7DaVhH0E0BywBCJiCgrKta3ax6qonwFG
0v86ALsy0Ai7QHsyM/PiNVO48MLop6+CC1KDvcjMGvpl3JwKR3u3LFZpRuKXl9rpGaXNtxnU0mrd
JWkmPCnOAfLLXZXTg+nEjzaBCBFOH6aVUNQ5+ffCbTZ8pdb9iLs0DV6ngeeF8m6/D45Yk4hmD+Ik
ZMUCUGe4tkzmTQgNbvFtmPbJigq8UXn+Cv5tRzf2MWHtpDwazqq2eUuwNCyF9D9iO4f7YOUWJr3i
q1bp2ozidZVF73IysARaww/pMO6IsX/02Sq4xfjZGhgOS4oYqqE7SaJclFXt7bTZICRTF2xWwxV+
LAcHNq5EZHff4E5kly9ZPiYrIJXT0RzIzTap/zS1cyAT2cJPEM31WH7kBt/Til0sdkX6jCM7UJfE
MyUtLKxoKg9bUuFzdYmzgE7CUMd0qgRb9oH/RcDb4qDHr0RrbnptovRUUfTBX2mxA1PoY2JC43aj
Hx1MD5xiau1ys974LfbBvsE0TL7yz83q76HXakwGA4eXlfk8BgHkPdv97ZyB51YPuiVtDRfGcnzq
cXSRgrJeroflWudfIeGz0fjNH/EdIjsNFB5S+SzqQnotQe+gneSYj4v4FLNNx3HTcYcXxtrxmy/a
VM0DIOYvPGrmyibIAXp/2xvtN4FtolCczZGqCDohXj7/DxCGdcCSqLD/lS58CIM8/b/a8P/+l/8V
V5/Rf4hd/Puf8G+asPMPaUnXQg02TAHjhgDFvwN4bIuVoWuZJoqs8886X8v9hzRNhF9luDa6goNa
/M/QhWSYQSbWEZQtZVn/LUlYzqGP/yQJM0vpUreQhRWm3v8kCbdWaQbGmJAF6CBr5gonYBIb71XF
FzPtBvy2qEyEekGQew3d2wNEfYJo7lVINWFb7BjuVSyxDEF0doOiXGtFCg24pdkQ4lqiETMYJEbR
OJ5c0pMTOyaZf6QOfZCqFA/JIKMjUbJg04UJjdfzNqmw1MmLyFrpkv0FJEw6y1I6YYw+MAGAJmSX
M/65UTPx74LB31skwFy2WR133A0qfz8k081VrlhyhzeXTqm0k+/hXE0tMa26Pnmv+vYRSZn1i6mh
WIdkxrX3qpidv4IAHN7TVIdCqOnMxbR/GRXnHoLCX2nmHkx1+d207kPJbVvH44w9jJ5WQv9jGbYr
UYDJpOqnZ5D1t5nBHtyuDNacuY38RnlkLzAhGFrGYF9MN6cmhjcZebaJNcz3fD3vrQqvpRlWq66S
8YyvnOsWwNuKAyUkDz4BhgThj9s7EGnhxDaeN28hsHBnTOILq6c4JiLjXHcpaf3GwKtbMPZKP3E3
IgXJkJGihDuOWFILYxm0JlMhZ/AUQHQmgbbNk7ZdVMFtABCwJI6YLsuauO5UoKy3/WTT1O7fpQ5W
uGyNaN0Gbbz1NCQhZzoEhnEeRLJB3dtjrXtrU/UQO7+sSl60PuGfT8o7yOCEaKdMiE+vpwHTz/Kz
W7TOHv88iTD51Gj6bMGWCkeJTcbfN+yDUtFtjJ1wM3Zhs2F1v3cmNNRsNhFGNT79IT4OwfTnpyB5
ak0Wr/zu2+1U6dpi6CoY5pSpucNwJ//on7g9ymUFQtaNxY5c0ri3R48KUlc/WmOHPxVrF6s1Cgb1
kEVw17Pg6NtjhI4yDDUXXyIcqdJQX6yS2l9/XOoF7ndH4P2i2tXMioFlSbyMrPzDIPVaz7z7ujV3
Mq62BVTqsZVbOy2f/dFck3/f+BZVAQ7RhRU/BGppJ/j+hAL0QbeZ5Xk6wBIfjSLmL4dEVRgTIsqU
WGSny9j1cEZOaw9P19LFTZ5U/J2alY03SYpBSuiRkiJ5EMCaXIyh+k2Lt8BsIcN7uI96ZPhDlPB6
paP/3c15f17xiGYcfDlFd87y7JbaCKAkzygPTrVdEJtL5sjX2KdiJimPDVxqLsufSTK8lZTlbEcd
r+g4cqYPTrR3g6i+o3KtQo19JWClFKQmRkUROjRDJ3OXcfLOhZfMV4KV1ehYoFt1/S6M8k6U7bHq
kkcrLB4mCEbYZZRHxY6Neav7CEImMcSaXZpqLhv/uoeiGENKmumVhbxgVH6PNO1G8dN9MGBINeKz
dturg0JR9/5f4Pm70MvfMSsic2hnnnJci3m49QC9OACw2kwj0RoheOdPmcF+QrrNSzD2IApt70mr
Cm81amLXGBTIRH73Xbr+rq4IpYYpwSbQNwlH/qLxsIW3UXqY0unmxXLdVKm/knaNpwWmM0Rd0wEA
6btykyh6ILCJxVLbKst4GMq+WDvk1TD6hFczY8mMEWWd1sk9GYlq0AseLoAVkRiCCW22/mfmtx+4
KMbVYOvvZP14YLJ67Vj6u1nVrwU1yj77eDbqlFmwBseiQvInYjJI4GV7OemPbDixzNuLIofDibtv
8PsLf6FYIBwe/DgyeZByVAWv/GDYfsdqejBy7Bu2sy4VVOIJr6FuNSSx4EbSKhQvK4G7oLWYWJuc
7YFj3hvhPBVcETbczp95qw+hBpo/5u+aYYQJD/Yrq3DiaJ7+6FjZttKrU9jEW/x/VDhUZPiJwQ65
s9fwy4DIBskFqc1u+PTWdF+T/91GVvIdRcmVs/RdOqyIPOeUtdMebfQUJz6NU+MysIu7wUrGJIdd
8TWBwProM9aOLo9SQhsaKX30X5OUEiggn/EZfDJdS7x9HiooKYapgdFqd95q8E3aNqbsw+nCSx9X
eCl1SMnkmR2te61rTy1aM0bdCLMLDeWrMO230iO1X7r3Cf5Qa+JTdR1crOGqgcXi6jXWKBLWVftL
px0RNQ7H1FwPw7iZvSYJMzKIA3lFqAQGzrzp566/5BEDJD+8GqK+e8DOsP7/uLX3hOhBEomvipMg
xXW8g7OeIdPkHojuoExoBI3GUzxxP6HZyn9UYFGIRbsP7Fc/Jr8+G6OYtmrU8UVBNjC51pbxAd33
pwE1B3/uhnf1NMnh6nX93nBUvixoPPYK8M5JSked27KpydEi25zaiRDXOMYVNRg0nkI507qlp9lf
ZTXuvSjdWDnsH6HHqzZuj2XQnIwEydBMvqXhk5YP/ughe09U/hTMRR2K/y7cQx95xmWW5YejMJok
XrlJYP5X6YzQ4FYgknoDoR7KWMrcTzCB62TFf3Y1o/flj1Yg8rWjw1dW//QM58F1CYaHTX+cAcWF
CM6+Wz+xriaEfe6/pg85Zg/StPllo3X4LmKjX9zlaILzJnh1SHDJgE/J60vgBtuo0w+pkNtyiD8q
Pb1C4zkn/fDWBgVswxqFCs9REHziHf8gHYSN22EXYlneV6wJuqat6whsvE6Nq5FMGrgS6qPIegpz
QKQNdjVdr5g/N1DEQCClDo3tsdrVefnaC4OfCVcgq5Q7IgEsb4ZLCR1tHPqb0MUlHDt+HfaPAJi8
NJzkPUJvilLtdUyzd4rjc1CJ2UbG1EB5yr3WQ70jrrT3G//meRnsq0SHFNbQXWOJC3h0espsue/D
AY1yLD4L0j1eMXZLcPEbx+43QW0fMq/ad3FXIixQbDUWxkNmN6AGClTeWuprL6mgvhucjKNOYpXd
nD6DQ4wBT1afvdLhiuwXx/fWiTcqqKkyn56KpHyZ9QS3JLbI2bwjsIjf0F9WaLYVAVMC0ALbDB87
rwUMVUakzm37LNLuKzIeRweCglbqe+j9VCECH1iIdNpKKCKIZyJb+ma5lTU7Mi4HL5YW3FgqX6Ok
o9ysPpaYsdGLGExHagHaDt0GOh9w46x4oVC3OXgkNBaD0xLajP30jBx2+1c//zwcsIx+k2JqtySA
EWR5YVRdQa+A3hE1rPVrjQt30X9zkCNaJRpLVtDyC36Y5zzzbzwkxO2gzPK91r3+GANoNRvrKxji
e5Qhr7UdNu5OvksFAkPqdLemcWWtTVSVCfBrlIzP1A6ikSWAyB2TtxKrYk1Y1e/STwq1WI0pDPG0
N+jhQ16nO531lAGvZBr67dTlx6R0H6fgkETWN1eBZavSbUTvV89vxCx5npuOQB61irWMV5HHzx2o
yS6bokcUoyfigPtRDD8DmPF1kdWPjf5/yDuPJMmVLr1uhcYx0QbAIWkkByEQKjNSZ2XmBFYpCoBD
w6H3xFVwYzxepPXfFE0zjnv47L16pSIA93vPd75J3IiEaGH2y2KHl1rEdDzj6NZEvUJzOoxVQPN2
V55rt/52FeqjkUlRbX8U/KAx5+mc+mj8w5qG5eSUjDArLShnMV8nppBGYT0swXRMDQYv8yJ5vnOl
L4qci8Bavccj8rR2wUe+JgCC4keQ+up0/CsOjWglDyYWFBfkwzpWgvkybzpyYxwHfsWQBHJZDizd
CD2axNjB63ISZx7JswQijgVW1PI/qnQyTQ95NacW8NRh/HOe+I8CfoN99gPgDu6pQ24B50wyagTf
Rh2BCyEMxlXdouOj09uSkSItZwqJq56ucjHKYGM19sUT/m9jpBlpIWvHWOXL0OG7WMfwFpJoqSqu
rQ7oudUQ+XPxuJLcG6nV8HSUbxhdmO/iMStrsTEyLk3M4whekwA0aWo5TzoUOOp4IBVPvE4y3u0D
2UHXpxbIxwZqxu0rbOfXomOGNXlDkg5k7bBTpzRBskxkVzGQT7QJ4BjkFaey3nbkFzuVvgnyjINk
vU2+kS9owuzcP5lEslhhhPuZLKRvd5EkGxkoGHiLtOScD98dSc1txcnXsDlRkquUporsPL6tOgKX
hP3OigRmrTg9j2Qyg3oiXkhIM6GtYNGxzbAs7mtynBV5TiS6z6x/bkZynhN5z4avsK0DoM3giquj
M6H6bUsCCdiRvKjJDrmzA6ZFQfvFYW7f+OMZSmy/iIoYQlVtW7KnFbg+/aAlHrc6WvryyN36uwwT
nCHVExTRWcw7f605FetYq0u+FScN8gAWE6gxdobRfNguFT8kYg30/gBGR4gVMKr4Ff3qwhaWDG3+
W+hILQJdfn30CnekbVcY4g7OPMgDY6d0INfS0VzgzGOiw7q5ju0GOsA7gIIoEr2YgQHey4eWpO/S
aaWuDv82vnfT6DiwW1CUTsUhuSAdFs50bLjm8hmPOkhMohjMgxIIHTIOUiuadOx49frHUAeR2XtG
YlhvE51QtgmkDmSWRb5+eWSY9dOxJtOMmT1a3ApiibSzkcz3hPKgDwTDz0lHovkZaek0KbTVcemu
tS8rVyWbHLW19C+lE9e7+m/EGqh40KHrIC9ZCpPDHta6iBqS2Z7ojrneV6DyM0lu50HyOYDu2CS6
i2r9lZPw9tn8UbW6NTJ1rWr3MpAER3xHb6kOh/PaIQ1Ybf312nQEx3WCfCRlQTvta0+0HIg48oia
T4v5mOvsede14MmpoF9S8PQknz4SVPcIrCfdsncTvBU+UfYZqcqWHqgzY6CzRZqz6ZhuG9oXKOrh
2675u0UVxG7cCa8+YfmK0LzNtr1tzVdiAjt/XG8twvVdRqLaJ27PeYp+dB3AJ4gfE8gfLTZLNRF9
EHz8A20kdXbfJMRv/o3zJ0xjmP2In9mdXzunhWUF5a2o6vW1DaDvGXrC+J+czI4EMwuhzQENCgGV
qaOAJmL7U3/BRT1MkDcJYoTCpShCWwhwWSBW0maCKm/uaXVnGWm+GKgLApx3JioDYeM0KHLcSYgO
+boYyx9Dah4HBULLesdFiZDjvpMAjL3JSXRAmsDD8YvoKxcxZApIFWrDZWnCHV0GYsMv791GvzC7
GS92LWSYEKYzKtmHqBpW7WywjOJg5dRJIHPwtdXB7cynWHsemtnb9YgfCm2AmFBBzGCHRJzfMhQR
FMU8sWZl3TR/OigkcvYlyCZxEJU85UuPBCA2eaQTsTM9Bqu8TbWNolDtc5/jpzAUI7OkTgkvzPin
tcUi0VMu7bXI7XrvI7pIEF4YAwp1bcCoUWH4KDEyXGgCRUaVJQxaCt4bHZ676iNklDN4y0Gi1kgE
hMdKT0qAdIPzH3Me2gFWkSGAD9mhshYpEbSPH3OfPteN8Wk4RI4KGd53DO+AhbOI19JPOpGdHNMy
avwKrykIlP4+F4oBONPoU6sYn5vIQ2okImQDyF8z78v02bWxW8wsxd4yuwdqTw6dIY5JxxNjxQjA
u0+eGy0rYU2U9/JRIpbKB++jx2kyc69qcZz4Zo0bwihfQuwniVkRqUOHMmbtSOgVqq/EleLT08Al
lkOa7S1/aPw+TVqwMrBMzTGu8Mk8lBhY4prMT+qjJCWqzV60O/5NQPFq2K74W/zYJf6N0MUPeCYl
XXclAH61BIt93C/QW0hgsMF0or7CLVz8MY7KUG0U1hgiuVeSdjxgtVDG02qZHsdMbqx+FPIJJuda
nxlMEfEgjqfFNBhKIY1w1eRwtzPumiLARInLpizpMcdtU4QUeZdAqXFr3NhjYZDDtfdpooC4VP0s
NcfNwYh22XbvdFzZe/7KNoNZfcZz8yOAwENgcBD1O8SnUB+EX4HFUaRh4QIfr8P2cwAnD9SI47b2
3lGg8fKyrlXRgFZSSV6o+LY3bAJ0NUCcC8Ga1geQ30sTUv1UcOVueWnO5vI+Wmy7lZEf5myNpEM6
t6NIYhypZ8z7rU/orcY7UnTVxyKW+yURRzXXTxmnVL/okas6S3dqlqq/Lp4T33S8e3VQ90jDGCUD
Y0+SHG6lsOAuZTl/1bT5ZBlhzVx9+k1SntKGSwDoKQtddCpyBrLwxxuTNxoM3La3fJ6cDCHTxGUr
a5i3TOGzzWpjrlD+cNcPlYpGHdvm5isufcE9ajXWXdeM7UO2LHJfs9RSXvxp5clXnvN29o2HuuFN
Lcw7IGEqNMi20K+I8OuOtMl2aR+GdmnhAK0fOfbx1itUTSCzMEFO7EOXmMhvvUMwksYjXzkQqsc/
/hLHE9bHmHu0tdo/Js1MHAo8bznGOSfGFdhnMUgjDqwXGVfnlv3Vd+at2VkX36LXpcesanm/S8pL
L13oXWKBUrgyKBpJTqW9kAytt4Hl/JEyPpmzcWeM68hhKvuVuOKmdXGSpZ+OrpY7DU38iI0r6uSt
JF091P2eWyyOAQGTFRxQQN0s9qM1msSfzZIHoANiMBKhWubmoavVa2e7aImp2yGwID59v6WGrjCp
f5paDYQvPad3XblRZmheh9YGW8FWzu/mHdHdLg0772bGHyHKNd9lnbqEOTCFERDJh6Qt2ffWqCKP
NPfZ+5UTwrmJuey4nLQiNPD+fiK9AsPDxdkP3Y1Akn7ueOzyqMP+3p/bGE0jJzIVDVb90MLmibA+
phasgBr1HrXfK/nmkXkDLNBqKdbP/DzACM3KjFyzEs5bqWuA1vbR7uKHOfnDoRQyNZuvptE+D6PH
IOjPqgtiu/lzNekZowyeAFJAIMV5wCB53+EhDbP0khEybqm7lNUZpJKx5tEvvRtJPn5TJj8KjmiQ
/pWzVrvghbEYW0DnJWbLG6aKLwMPA9/IUFsgdMVRHwmHvDQZEswe+XtiuNvZmXf8uE22Ol92Fz5Q
Xwm2wCyqSPTSRNxgKN4Gcigi2VnMjeWOfs2nGfUkG0T0P3UVzmfsnHE0Ofl3P43vowMwxRKIMhAW
IEtwG3Mx5Drs4gOUc7NbLOwZ6JcDMOs12JrSebfAg3eLCA8+jeCUOEocKFkUOrPYq5mQgW80m9Tx
tSBzYJHsVQdzogGzbpn4QT5ROT26v1z6FSC9dnVXU0QUYzJR3hHggQ4dVCQb2zI+OZbEU/cpmYHw
avF2Zat/Ucy42RkV39m6Qv0NGc0PU3alNf1OWAVoczA+6POcSlM0kMGzTQ8Nmol9GPIihsyiZYlU
51Kd44ampsoLPokwvhJDitywxTYwvrH9wjyL0EUEdVQR5+oXViaVxMhR99po6OzrvqdFfIhMibUK
1yQP3BMbZobYWYdC1p0IZmcpoueJuWMJFMHIgRWYj9TGU+3RHS9Ge7vMBwwEPffdDfctc4eJ2t2O
rvnMYCLdOG75MIfFjaPnxB6dCDx4m1tgiBeRqVPnypPXwvhgE2G9/NOLEvIj58uwfi0FEGRmNMTX
0LCuiatosQpuJxnylAzO/hJgog7oEOuGZw4CF9elqCBMIpC/Y1UZVzZ5UZoOkRgrSmwnEnWSKOa/
gTWyRwAoYMvx/9oj3xVMioav/P+2RP7Hj//nLXJoBTxfA15RVLXYbIT/5xbZ+yffsj0RBK7+KVk1
/8tkET0D9BB4gioXVsz/Yo0c/hP7WT9A3eeYrJrZeP+X//Q1/8fkp77/H0o+9b/987+rhvK+zqpe
/ed/b7mCzNP/uka2QuGY/FRm6Ls2oVD+/dfvx4y+Qf77/zAg4x3DoJm2i3ALMozxvu35NAmpkmNH
ETywU/woFzNqx/hRWdl9iN4CsTtHMnpCCnTMHrownA5wojNZZsOiLMtM871VxtWx9KjQytQDnzXa
lifzUDr1wTLqG78dCXT08h2txt1alldHOcfFHlve++ELKN8HfYN7rwbYtLtfJaevouAZg6CA1JNA
qZBonwnTYxvJ+1CHZD+HqGnA2kGIdnDc937hRilGvayZOq7fPFXC7mEOeJrhrcv98Wqlw0NCZNsg
t81pxz3bqYeNuom4JWz9yT/iLL9BnH4sYW0AREc0omZEBueeZAgSaopYZXJntdl5GryjJYNTYq17
NLMvds7sYO0u2HC/C0q6nXw4LOSJ0tHdlbbLnaTa0+ABevoeQHwtQR+pdL5TTX/u0AgEM4OsVlxz
se4TN44MhXBisY/ock7CFPdGNkaWwxuEqAG/nJPkykDLJ5IP0vJ0hGbmUaYkG8jfV2Z2bOKeWAOB
UclxxwojvHS83HO8JnXR1EdaS548l8RmEnSfU6JLxiUyU3TvkRMsFEKv3y1RFn5D7h0S79sRY5fh
QMFZZsmEUp0QfW3axb4MNMN6VDwCxZEeNvEl1GQZybh47NNkC+OUrX8Gc/qYluXchPZlXNfnmqgl
0dvsDYfhZu6LlywwJWD2zPHjznUAXFw5XoTLDopAwVcaH0g7j5sQoZkRcGnLhHdHXD8+rpa554q9
G03z6C3JQP+yPNsuf+KNnoLZ7VOYEGrzjQujA8aB3U1Ttrc1pi5WvZzt4/k+luaTI27Lfj0ViExQ
aJ+qNMOsYN7VZswHzvYPrjGe6J18NuaF93yTqh2+aJ7A9Gj4BU0cof8Wd5SdWxVhvQDHhF20XBBS
b7twVQ9Hl5Sy3X8Yvh7l1NNdn5ecG+tjx+RzF/uaaaPZgKsGZPTInNMWGX5+u79WIt1lmQG02N9n
yLNNxg6QyIcsYBSQoZqWaJfnJLn33X7mk2ZaFIH58zZAMgm1tzNzHRcOh09oF9bi3nZqV+IhNifZ
fPCP9QhNTGZCBclHwFp1txpNtlkalhI+PKyaqVZZYa84Ed+O3MksY/iIK0FViDhJzl7jMt+IMnwt
FyRc899ZMv0yK0MaumFjG85kNsJDn4dcVBjx2x5DuLR2ESbL4CJC9gPLQrFbQvlaZreHph+OapRk
XkR2DWckB0NWEGoeJb7rRr6npUBeZDy4VfccJM4hkKQhRXFUCDuXFhtMYR7sPLtbF/u2yatrsKAY
BN8XIZfRbH4JHYJbQx95s02aBdJqJpzOfIORgJ//UrrM1gRfjmzT2Xl5cVEmTfWun53w8GOc6jqY
aouP9lCefLA3Bf62xN7FzhGMszT5rXtrUkC5eeSCQEvDt68ZOsMq3h2gOkjjfTuVn7Om7dTA2thu
4/d5asOtkXRvLPBLnH0scIH1Ug3tAe/VFqCcDc5ngPWhCbh3hLNzZ3dBrtcfjcnmFMEg18nkpQAN
HLPuzM4VFj5BH5TtLZ4Zao3ZOcAU2qv14QEZMlR4CoEO02x9SBr/zCf/aufDtQJOxKqE105/66AW
XYcRXgvImGmisQZtbDXj6MzGra2Sb0PTjw4YJC63Z09zkdSeHmQtzI0CmfRYTbaaoQw0TQmgR1Oe
Jix9UBVRN68GDEBdJwcAwk8XJHOlvb4G0Qy55Aca2Zysh1oznO3oAkpCdU6a77QmTtMAn6Ft3awA
oFSf7BwOqryOEYoxjMtBRc1lMEAK2bg2xkPr6rBJRpJFtFE+w9WCmw42z5MBANUFRG192r8C0FSp
gqOrWdVJU6t2Ki/46QCeNdHqg7YumnFNmvmntukbHvqvCQiW091XFdqgV+4AGkBIsWmiEGxWgM8m
xPqr3npIsNJuBgDbkAnKoInbwWdSA4KrNIub1+5zAZybw6/b4bhLgXZbTe8CJUXdX5yXBJvmexdN
+qpkjOIYFQYIsJmuZxckWDJ2KkCEvdWJUpDhir4XOKSBO50NUGww5wsBjHV2QoUcewNZMpduECWY
v1OQZEoKiGv0tFWmzXuT+UzogJe52Bc9EXvpOVGp+eYc0HkGeG5jnUx1iZl2lr9z4KKDGX2QBqUX
i6RoDQQJoKPXbP1ZkJUw/+LVcNZ9nV56DV7HENhzQrV12r6I1bxglPsZWITBa2OeOzka4XZgua15
ubE13E1bCkgvvPfCQeaQaliM4f6tPbUsnYHDzaVj266B8U6j44zQXHZL/BpiuPIJvhy9n6GFBbfd
KKJQE+jSvoQQ6YtG00nBvLWw6ixRzz7sujcX+2ZqCIvZ+wq2PZiM3QwC0kB7sKt5JJDLt63a0ecF
jIurIoeSJ1qzW6303mm7T5f9VQxNX0l1qqHrw5K1OU5nCtplJPQ82wSYWyHy+cAS7Wo3acKSpoXZ
L3oebRriH0hS1tlnC0fHXAfMv667rxDuv4D/hxv2dlnKZYu57MOkgwJrzQcl042k1p6ysp1FoiCh
wJzU5sEd6i0UU4N7w7/jUEUIITV3o0edX5glI0ObFnct5yWDNGpFhiEN1NEl05CxbmrJOJRoJjwd
eph0/EGRg+CTB9xPMsJP5BNuMlDZ4NdAcqLT99ecLIXBcAAKmqvUND0DGG+mYNYPJzbjjJnW6s8q
7BeHdMYgupsKjiAxqkdT4w5iwMTupmDfvUHZgy3VT07aw+cyvJD+CHUMJNWBkDIYvwoL9ZmjhmOh
QyPCKy4oHj8qx+VKV75kTPQVKRNAoZrYCdhbsZ2K/rzoRAp6oMsw5ARnh+A8+c49ijT4YgU/1teI
afqbuA2vHrJNTqevjQ69uG17hz3xV6HjMDn8NPHD6cUjKZP2bAjRkN3OjrmddZgm8fofg3RNRSM8
oW0aAnXwpvbid4JtO9eGyCKZY5LQ6UnqeH77okjuSBI8M0mekDE8/C/FvyR8CNNO7u+FchV/tnbU
4eydni8BXXBbh4TQZI1Hj8QQfxSnfKDXmiSRvY7LttHhorgyf2ekjayUY/2S7DKsmz0GuM2sc0lS
vHnTCgSQxhfCUluvmaKJ6bsCC4LHMJ/Q7WyDJv52dOZp6nbDLDnDEIaizhL3bbw3dEwKqRZP3pDo
lOXpEBVpqkQRq8pAys9MJ/7kOnLFc+/COvMyeOq1XGV8nCoDSC1mYMFfjUMdhYiMzJbHdCaA1AYY
36aMpAki11+WDnytJL9kq353+nFW61AYvxSGRUhIromiI2NoCI8tM5BAQJ6s9vLntPXMs0XSrEiH
EMsz7MFACk1a0JXhTDANwgvjUV/9BrnhoI57CZ8uvRldiIeFYJvy2mVf2J4eoRGhq+OLUUFkOV59
k7RMRwfScWhKkkOpA3Nosayt2bnnlR1en86EQ9cvi4wdqOXvoS1PDdk75YefDlk8opQ3rQ7ngYjz
hPMy2i+9+aOFVtwY7AsPeaPeXVZnUcbujEM5izSSyOZl6p3HvAy+lcNTRWTiMaOicjMlOUlR/R4X
rs+nKj+EPX9osQ1PMjQBJ5iWVqPRxLOcdyBFKBoNt4MAGPEVTYGR7BbQrI3tTjfKt29ob2nPhhWG
HIwdpLJNbew9w3CPAR67SCCn2UK1gxMTmamNOkcGDAaJtDy7jvGndNVwcKe13rWDpJ6Gva/HVkOW
yYFTyHpB6RTlsDndJMoj+eEJuxSG83yAeQrN4WYOF7JYeRmjPzd/2aF4Wkd64WaiETwl49u2NFic
JcF0a42MistMvbOtaDaryRyKJcJr4+JByPxq2JkWVYrcn7yLUTBdx+rzvpT+/DpUUr7xFKdD2Uqo
OKO1cetkVNHEqkfGUCiiQHgSiiwdeBvypsvZ0QANAq+NLypMhv1YOYekcI5iKudjzazpxi/GjwZr
xiR51LSrc7Wn6lroRTwBpMOSJEm0Fg4fT6/e9bn45CUHvhesZ8VcZpM5mCcK7jSZfrRYywf5Ktzq
FqWgyqUBfqyA3Zb5KXMBuCeAiCzgd1vIjimwL/kI8RcTFOVDX1sRtPi7JenhWPqaWo1R3Sgj+CFt
gFQ+41M+VhTdVGX9YHS8Qw1Rvq3psjx2RpdvrZQ+rWTo/KNoAk6w+LMg8tddTB2rKJcHCNxfbayj
PrjBDt7E1lJCWFsh3Lia5X088GtbG/Mzz2E5s/A2XkAUraW6CweufswTl4tUdDl1A6dgo//u5tnn
iUIifalIb9AP6LVf+Iq5JoV8K0v16Nhks5nSsdU9FAnbktU2D37i0GPDIE5kvG1sXSPEx/i7Caw7
tLJ3POUJJIfWqVdQvpOX76da1GCPOV5mh6bIku5xAm0r8i7w5CMBb/ybc/B7KtxXGq2/bJdZqbFi
ZOzafbs4V27nj+hBLjQuMzYJ5vQYWwnFllpgXvstznpkT/2A/Gkyi53p6PoTdhf7Nqt+urC60uyD
O8LNOfpZ09csx7shEwBeCYbkedjKOHlJsMQjA4kY0exQ0XA+MQPgWzhC6YO6MdTe9uZySGBuQpsd
YBWrj8Y713C19/7Ugd43X9JO4AksYp2WDWPKnpNT2jmdwVokWpG8WFomK/ZZuqTZGztClrVPXfng
qfi+qJ2H2nUOqcFTIU4k1SxWzIo3dvjJi1Q3sv8uFcsMsXyYQ4P3O3W4Rc4/Vq1L7WiUxIeR7tnR
MN+lVjsOFoqtcjZrBLvjfn6WMVEAKy/3abF+xWiGzWHZ1o08Zq5/sCiY61wGwUPufZus6ABcCN+6
fGYoTgVrRwK9csXPFUYKhQ4BEKrnZVElDkMN0XDsb4HmuGsOCtqEyXdlq+sys6SqE5MWdZLgky5Y
LylK2rYujIjtfgmGHoSF8WXUy++2Nm7yzrzUFaWL8xC7G6ZSt3NKdwUvoSihefjoxwL1lN/cpEVC
F6S66zqwlTSNuRp1jMgyc47GOH3quBPyN/TWFcsNUP5nR4fHJjeKqIbIni06vBl2DQ5rgrnqzqGR
cp8uXJiZqnoyfVpXDMwrh0V3plrLeEWgnm1dM/zds5hFhHMZ0/rK1fbV1D4dDmbVVqzumx00V4th
exqq+4bK49ok0YTKn5sSLR2ocHkVdFC9Jb6+lKc3CWg2kGL9GBIq6TK7wRDYb+UA3JpgIwHqe+96
FSF3f+pJUDuVcWusyyWUcC64Go8cmHYTJb+l8O8Gfz2pmBFGSh8GSRQB6LUM4cYEu/NCM9lwuLyM
QX/gpX3nAujxCHp1NbFnMAqYNcNHK+PIKWflcj+oTaFJv6QzT+tf9q9+EuX4uYAEKgYIvCZnRivQ
goiZbIiw6gPFT8RFmMsk1yimD7gs2S9yR+OP/HWS87MPiqgtGCNbSVIqf/xci52LKPDsibZFDZcD
Yu/nzt7jA73tIB1LRgrYu4EfZyjIRuOQgwYjV938F3tnD2LSTFgla4Syx4Ez5+r3qOHKBTdKtvSo
XuAuLfjLXPfPxwV5EEMlmrLFkqiOJSfzrELUMkJx+hNhzBmuc3SDXxmcZ8rolEChYtVsf6eQoBZE
KK+r+wZC1IMUxfq5E5Cj06r0p5XZYFD9SubwWGnItNa4KdnNCBV4RCSN89R8tFjrh624MTWo2kGs
tpl9HSBY89K6dSFax4QtDcIVTKQJnwyoVzG3tISpPRmde5KobxN0rKDisYGWHZR7wD91xuaMaTWN
b+Kg+cTYTPp/ArNl+QcVlnQPzkA+ZuFR1670oFi0FH5RyHWNyegz41PPYS+5sJvvEqIXYTxfABjf
JrB/9zC/neCb7kABN4j54G8tnvtancC11rAX6jtgh2s2mErDxGlpRiV0sfBLzEzwxlNAjQaz5nBl
f6KB5BIyuayW99zO//gQy6Wqv6gVRiXX3ZR0jAnIZnBGguQkOzqYZw4/nw6GiBAWOoSJ7hdmdnZ3
NCrt6ZsAlkvNUBt/aWpfvhEZY68cz7TIrHdVj80ZAJth6Kbr+29OvDyM0X/4i3mc/RDFvdPfOr3x
0cNzqzJo6AoH8TYZqLgajfL/4t/VfF5K+SATNovoaGSKEiSkfGM7F8EzB9pvve2ZxfAQ+gNw8Bol
3AK2jobhmo48OCx60wT51oFO78UaMVzbd8mwk9Drs5x/EP0homTFCt3O4X0XQLvbVXBaoN/b2n9w
oeHbkKMddDwT92uvcXnVMLj02FomGRfqQTP1/NF4MPbc9D4mDd1bo6GPl/1uabk5krdoHcaDBGqQ
AXeRERZ3BQS/guR3AUtmjfYbXO3K3H7y2l8l7bxpGzMhbx5qIgGSaECcsmg0oFuIDGSSFD4RAqOU
d5zqvnKiBWZSHBydNRjH7mbR6QNohM1EHKHl8gWczMwH/zBdaIcxbm4CAgysdZ8SnWjg42gQy6Xn
WKcd8H5CMkGO5eELS0GfzWKIzls85DopQZiVLkZBIbtOUQiF1VbnKsBy4y1mk1tULXuT6MXkeOee
KIbZ1x+OzmYYGLQxHc3nVOc2en++ks2BGYEQXkweG0Q85oBwf9/RIiN4xnVpeN8b0ynJ3W3Wxw95
qncwNSlqR13+zezzbMKR/7ov8KP4b/+ViOG/vs7TP/yfRYGOhdM0FCYzNsq1/hEKRRRoMnDXFkGb
FYqOfv6jiousiu8FthWEoWM57OD+kQpl/Wch9Qst2+W/8f5/1nm+939s84QXBvgBXeF4tBOGOjT6
L7Z5ys+mrhcjX/2UgscRKSV3oi/LtVFqgCDtR8cNo1kxcS6aTN2Ogqon2zf35BxBPz0GLFO+lu/Y
c5/WlVGo5xpnGXAgcYCG3ipectZcKg6E66lq5/GucDhG8GBCUNS4rJ0WGe+nAF9Q5zDldfrinlVD
VNoJjdSmFW8ZEq9MWbqTYtdmqpWkV/0dJyQfCSIwwynQizoIVR1dMNhpvluuC+okZg+wut5T1iIX
skY3v4U0voJq0cQOxV1akDJDLPg/SFrCURf+hKbxewqaXS7K9swrakef1jMYH+MBUlGQ6abhPDXN
pE5B78N9U4XsTekj/NJdz9/g2+BBtOTFTdnSaUTVNY3uFfCmQ7nqjpF9tWtr+9bGt4OIN3kW/D42
ozSP+QAcMGSg8gPNJPXQY95FNnIqLL/hJetemyUtWQHNu5oCn20J48ltObs1BQCvVtHjMacUwWb+
YmXxi5EW7x47jXGheWnt14Wgx/SlauEcwrC9IscaEKvRoZktWNkbg5naXLQQBtmrpOZiWw/+Y9VN
z1PL+Amd1tVjkUWnBEkybkbHOoToM02e63OmQPf5zHRGQhl0I45z4SXnMczeYomnoFP9n6K3+Qly
gcwxlUFCt4Gi7rjAabqOgJ0OevadV+ux5di/pA4n9ZbVzCz8I+aGXeIQi8i7kGp4fIW9DrBXkzhV
manfE7gBGnLuksA72UfnHCT9p08UftCZeBWw6VyJyetPVqlz84tO0Jtx+MfqCdWPOl7POPNPqUfN
YI6BDuD7Oorfk8lvdDg/W4rroOP6kw7uZyT4w4xzvIvYG1NaDzM3EfRH/0an4vxn1gqAVMsA3HGo
IlcLAgJMAY1WBsgOreuERMBwoClR2RAtsceGMwFY7bKu9DEn5cbRIoIY2egB37G5yRvjrtW6gtFB
CxVqhQFAtgcTJKgbSCHwjHHo942WHqhVfKRag7CmwCwtg/QBQ0InpwVYEGkCr7uCm3/9OtFDW9qo
AUoHRwqihSJO5jupnGnraQsDKRouHyyrKj6QDW/8U8cii0XYhaZBAMckj3q960qm7BfHudtFb8Gm
Af2T3oslCNNiFmUeCzNk7/u+znchi7SiLa6ic24tFmxzsHAmNxj5q4PNAi5PjL0S9sFhMUe6BOWN
YNmXvFc2hnaC4tD4Cu5+YK1npgya+4ahfC1EiN2RfgF2gLZeBnZsBRO9HixBRJHqGMemokJ1Yodo
6xApZ5e90crb2Ov2E9tGjnpM69k/DuwhKyN5K9hLlgVDT/aUq+5SYW9peAtiObrNnSBBJchu09RL
zlCvO8n5vQv2n07jbAv2oYVejNYjF7zVcrcyAFJkd2rpJeoIMRWyVa31ejV0QZwR3iHIZvdqAJ7a
gdbJs5UN2M4q6kZTtrWZ7JAfGpcO42fJNtf2dKxQL3gdxnGzXvkaevkrEpuvFPvgWckfqYa7v6o3
WXYfgV4dZ4V7GkomanqpbGrljV4zh3rhTDrjzXCZdyfjPtQr6RI9BLNHhmdJaj077K1l7x0chFU7
0Pa7ms12kmQnYuKHMjBPrriN4/kJQ9j96BVU1oI+FUN9iz3sZmJjzgzxJmaDznb2yeJKIfRqvc6y
c1uGIN9s3fWUwmQLH+DtP0r28p1PNwEE8cZbynFDQTNNd1+8vKDz2On3NdHkmiU/u36pl/4T2/+Z
UVALDUCxMj4PzQdoTgBewJbDR9pMf3I4gnjSbxmuMUQDNWbgaeCgzcz9CIHQQSIYEAkjZEJDE07i
8vVB3nwuYBc8S9xhk5HbpJ2+BXTDCiWHu5BMrQV1h4v209cohGknT42GI0LJP2X26hA0iCMXgsKA
pLAYC/gxLazLpzFpl8AA+OmlBqdhIIxc4xgjXEYSS+54QbSibwHmuR/hN9bSOuJPJcESRgV8RzZa
V37otoX76DX/AQfSCvKOcCF4y95Z3TaUPxZQI+Ho7GY+KC40SQ5VMk7OdwNlIqBNsjp7SaFPUiCD
ERpl5tlNDOduhlIxh/jQQ61giI0qn/ptjbP4XngEL7phUHdM2beacC8W7+R6EedYAzGMxbYmhIyE
lGlZMUyQMw0EjQ9Jk4E4bC0hkX+6+OSD+xzmJlwszhJQODSuhBsJlyOBUzZFSsFHhVigQSFrU27p
tw02bkSx8D2pSD7gVF+41LeYK8VxgQRCUHBnxwnu4gbdJawQBolDrOGhXva7AJpogFRKVxtzkwaN
YLNfzTrpkJICIbmMWlCuH2LopHJyn2mFRO0Ft7R0CA3gmNQYPLYabJJmDqOZMbWLuQiz9ytoJlfo
GPXh2WAuzXHawXw6cLx2Agb8HtnrxGShSRZbJu2vsVneVzLaFkGyTdEu70OS07Y+dh82eW75N9jN
sHXWUW/a6hgid5IDejPtO0a0Kk7uNHUOiEFUvHHzawZWngI80/NCpJosOZlyRwYIlwiZ26TNYQ6J
cKvdPKTQKOTRx2q+78mnpx0rplxH1i3FRL7p50NHQs+rsiPbvC/Xw32bAVj5xoDpkQQ8LcH2xlu7
15WZ66YhJU86bN+Tmhdiug9ZjhXpf2fuXLYTN4IA+isc7yF6PxaexTzt2MnxK86MNxwNaEAgHhYI
kL5gNvmB7LLMIl/h5L9ySwIMBnTskRfS8caWTKmL7uqu6q5bFE8zOuzNkl9PKYPf72eDL2pa/zQl
/57kxNMp+fihnXpz8vNTij/0ydd3ZgAByN8n2MxRBDL6xzpgaS0xXcocWCcdSfuHJnc30Y2PCwEC
6HN4zzqMgGHUu7Y09Tom/VmfELiHwsnemmq97QlgoF8ffplDHIgXcFDJ2RqyuT8Ab9GMSVaSDPR5
PLm8J2Xq9J4Np4Tl9odxAtCgD9lgBuFgAukA7pmc4zhJICB0ICGopntCrA1u0wgfyx6HF+54Rokp
6OtBp8cmDkCF5qDXoswsRRamMTEdwS6E95QxH44/J3bTNwTMYAqiIXUSEisEVYG/etePFhQpZX/D
FbRDSmi0B+thUh8wULkzEAwEiXFzdk/Ts46sMFLhRUg21FwIEjqcA2sOU2KkQ3Ycp/3fDJATVt/8
NBIEBdWtIpAU7FaCryAPVR8O7iScTQragsQCB3YwPItJzFFeABdGkzkgrvdJriKxZi4UjBl1erqC
xaA9qXAyXCFmaMLO0IWioRA3h6cBC7DuJqcOqI36wrnqCnvDpGrGeTdNLyXDbT6Dz5EIqaMzI6E2
EnoHSBL7rTqcf0ubwZnFafJ3pH8TT+wRle2PTxdCAWGl3ftoAwaBVmv+3BVWSD/GsEyEH5Iq1k2d
FE1HyCL1AYgRYY2kPcVLFJYoY2oSBmwCACWBqnzrsOq7b17Vp93PJuiSkBzP0EmpG0OVUdAmU2Gc
aLzS+zCmZ1THI/4pP9T53pt6H7LS0JexHyVX/iSm3svqiKfczc523pA7IfWjX/pQ8Qcti1LfJGP/
+Kg1iodTeYNOMBpugpNs+EdbznX2RtmbFH1A6PHCcZtPhppkE4kBo68q2QXFKSQBenlbNRu6zhFa
8uby2zi9yNtQ0CEVFLcu12XxM1sN8NoDuOXBZBoFremmBpYVu3eqEhxQxJPP2VKEoxuuam60dFMR
TkNzNEUhVFBRRXBmmSgHxQue0x8OqsFUGopjG5Yt4RK5CKVsqsFoGBrREg4/V1cNhuJQQ6K0Gjhf
iB6etN9sCOuMo+NVHQjqKzTdsjjerpKPlV1PLILRULAIumnmvLfqmQKVuGCpLz+zibZtqEQU82t7
DOgN3ea8PoNgfbtaNtElBkkwsqwanIZrG7ZObz/QEcgxYjCole0I+Ys9TuYvnRMwhiQGsfQlBrKv
I2gNx1ZUQ3dyVVdwKDxzeVA0Hdi2grmzVmNheyhgDk1HZ+qpbB94hQlRU1x+DCMfBViXzQnRbFAw
2jbJJlp3kWoZg+UCSWU7opRVlJUBpc8c1aFTbWvAZgdFZ2Om4hpgKi+lAeYF3bUUSxK2smunK5gu
kBNL8swq1geUvYTWl9pDFKCy7UaY0M6/avrUZk+wGpaKrZSdtKop4DE3sGwXMMHScph2qYEny0O7
oZkcjdVyu1u9CWFnM/YHuoDGFit0XhC7cj0ZA4B7LYtlwcpBeMEy+RnaWjvfpPeG7cztDnxijrve
+aEHVi7n7v2lu3naPj7Cq956TpzwXLSfefry+5utOTPziDdurjzkTMzy35ft25W8JWvVqNUfTwI/
8qIWJ8Mz0cu3/NUb4Ly/Q2LkhTVYtf4g8Ia13QAB01buDj2+3PHR1qtvGMVCWd44mCKLkwxJbfSt
dhF5ndjf9MTXDmhZUddszXaLG7Vc376OpF+ES71ffQRFWOEK2rqsqIsw9f/7vucbWs3PDKSyMs68
KBzNktqtFyUFkl6hNQ9/TqYP/9SGXrt27n31BwXS8EfLtus8+OpHfqtACPa2rJCTyGsj4yx6+Asl
PvxdII3pray0Cy9qUyys5ReIYXYtK+Y2mYz+/SMYegVimMLKillm5RcIwUMqKyQ7KnRYRHZQaG2e
f8zIrSxB/ZpyyJMDJiFfSmQFTAvF7bP369Dp7iywConu+7ftGU6eaIW+F735HwAA//8=</cx:binary>
              </cx:geoCache>
            </cx:geography>
          </cx:layoutPr>
        </cx:series>
      </cx:plotAreaRegion>
    </cx:plotArea>
    <cx:legend pos="r" align="ctr" overlay="0"/>
  </cx:chart>
  <cx:spPr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_xlchart.v5.6</cx:f>
        <cx:nf>_xlchart.v5.5</cx:nf>
      </cx:strDim>
      <cx:numDim type="colorVal">
        <cx:f>_xlchart.v5.9</cx:f>
        <cx:nf>_xlchart.v5.8</cx:nf>
      </cx:numDim>
    </cx:data>
  </cx:chartData>
  <cx:chart>
    <cx:title pos="t" align="ctr" overlay="0">
      <cx:tx>
        <cx:txData>
          <cx:v>Počet výstav v roce 2024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cs-CZ" sz="1400" b="0" i="0" u="none" strike="noStrike" baseline="0">
              <a:solidFill>
                <a:srgbClr val="000000">
                  <a:lumMod val="65000"/>
                  <a:lumOff val="35000"/>
                </a:srgbClr>
              </a:solidFill>
              <a:latin typeface="Calibri" panose="020F0502020204030204"/>
            </a:rPr>
            <a:t>Počet výstav v roce 2024</a:t>
          </a:r>
        </a:p>
      </cx:txPr>
    </cx:title>
    <cx:plotArea>
      <cx:plotAreaRegion>
        <cx:series layoutId="regionMap" uniqueId="{3446B234-E203-43BC-9490-8982683BFB80}" formatIdx="0">
          <cx:tx>
            <cx:txData>
              <cx:f>_xlchart.v5.7</cx:f>
              <cx:v>Výstavy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1Hvbct24tt2vuPwcukEQIIFTp09VQHJdtbQkS7Zsv7BkSQZJ3HgDb1+Qh+QDkjzlMQ/nE/K0z/mv
TLfbO221O9md7E6dVqnKpcVFLBADc8wxBpb/8WH+hwf9dN+9mI22/T88zD++LIeh+Ycffugfyidz
378y1UPnevdpePXgzA/u06fq4emHx+5+qqz8AaOQ/PBQ3nfD0/zyn/4RRpNP7sI93A+Vs9f+qVte
P/VeD/3/5tp3L724fzSVzap+6KqHIfzx5U7fj/Yv//zC/Mt/7Qf34qq7L+9fvniyQzUst0vz9OPL
b+54+eKH5+P+ag4vNExz8I9wL0WvEEtInISM//TDXr7QzsqfL4fkFcEhphFGX37Crx99eW/g9t87
uZ+mdv/42D31PTzpT//+1ijfPNaPL69ev3zx4LwdPi+thFX+8eW//MenXrmXL6repV+upO7zQ6Uf
flqFH75F5Z/+8dkLsC7PXvkFcM8X8f906Ve4Xen16V//Q6/+8j9eqO6+/rpu/++QEf4qIUlCwvgL
Ypx/C1n0KkoS+hmzn69//egvkP2OeX0frV8N8Byoiz8XUH/5L/3w9PD3xwlKK45RFIVJ9KV2om9x
Iq9QxMKIUnj9Szl/Aehvn8/38Xl+/zN43tz824bnN2r8l4T3zVt+J+H9VD0RRyQMv4sKfRUBKigO
4+8S3lfK+e3pfB+Ur/d9M/V/4wx2ct39CATb66f1j+ExFhEe0l8s9S9bD3uFGbQdHv7ce561nt89
u+8D8xvDPCua0/nfdtF8M10QDTfDv/7np0f3L/8JGuTfvQF91gwYERANz8QChdcZxXH0DKrfOZvv
A/XdQb55bnjs2z8XTIeq/IMwIuwVB5UQARrfpTnQdQkBsMJnzef3zOj7OP16hGcgHdI/H0jmCxX+
3UsJulHIMSaUJF/EWvKtRohfxWEYRUkcf6sRPi/y3z6n3wbq+RjPoTr9uaA6dn/5b9qNf/nvZXf/
+AdpOow4/BLypazwt3jRVyzCCQ3xV23+LWz/F/P7Pna/OdAzAI9/MtN0UX186v4g4JIEQWuK/xcy
vxQb0LooiwDWZ3z4Oyb0faR+NcAzhC72f7ISu++gwu67P0ZX4AjFGAjvr871lxjhVyyB2CViYHh/
aZiOv2dK30fpO0M8w+n47/9cOF3dd4/+Y/XH+FowrpSFjD4nvyThYGi/VtgzmH7PjL6P0q9HeAbS
1Z8MpCMEQy/eLj2IwMref93Vf5eIKOIxiknys/r7VZuiHH0uNRDw31TS3zyf7wP0/HmewfP2/Z+r
hs4aRJb/A0oIZB/lBFEa/iz7nhmp5BWmYUgwFNgv4fkd8/k+Pr8a4BlA5z9ZdPdB/+Wf7R/QiQAf
jOMkJjH7rsxLINmLwT99jcWf+d2/fVrfh+n5/c9Q+vD/G6XfTsn/erSQ3Q/3+U9nEr8Iyv/3V396
djg1eXbrzzv+Cwl+E5d9LYb9448vEyiNvx50fB7hm0L5mrZ9KZ6v73+674cfX4bsFaMcQ/AUEs4R
jsjLF9PTT1fwK8SBNIE5wY4lUQxa0LpuKOGYJAR9SClLkphRCtsCCrZ3/vMlcNpQxwwlBEHrIwTi
3K9PduX0Ip396zL8/PcL682Vq+zQ//gSJ5+LvPnyxp8mCjOKOQNHSCP4HArDwvWH+9dw6gTvD//d
IhULQMXatOocu3G2Pvfzyncxj97UNuj37cJbsdSoFl1VuLTzyX1kGnZVGZTkOuB11rGPiKjrqq1y
OZtUNaS/GBsXiWAgp9VRe0kJPyamtqmap1rENrlMfIkE7d1+7eeUjFEjZD8fddfvmjKkYuV5TWst
uDt10p0CW4u6dCdOzYfYoAc3FTsydJ/6gJ+SPjqgJnld4nHjSV7qtyV/cvNx5G+HFe1ocZDTwdbV
RcjeqDa67Gu0iJboFNlFFMuWN1a0EX3gzUeYXTrKE4qVFUW45qYyVwOfM4RVzupKVO1bPdr9ouac
+U1UyGNP+zQhS1qvN6s+4aoTgyomQYOHWqE3a7zuJ75eMt6IuTW7gN9OphQxpue6e79amjYaiWZp
xWpGIcuDnN1pIWkXV9sk/kjKbPFvpWm2sJaTLwWvTnN0iYdDi9Z0YNaJnj4FMri1vcep4bXQ5GoJ
iiwM+ttO3jNKRFikUt8Urkw1rndhO2+WEGc2Lq6mcs1piTPWoVNJmt2KJBGGE3pKVrUNaPdQzPLQ
R2MpxplmyzxdJGg6l0sn5qXcjVX1UXWbWd27RkVCIZMuWgsbVBnG20o214sNd3wM0ig4k6FuUjmZ
YY8Jqq8lfGwpo1RFh2i86vDbmlfC0yVtpis9HOq6EXYcN4tHVuiSl/vSu4tRhThVgUxp0b2WukqT
8KqwNC+TKNNddyXj8aZjyouWLts+slQ0NfwVLOb97KQTSbxcS8eO0Yi0SComLFs3aFh5OiOyaSb0
uqewyKtS76J5GVJMXUrW8FOInkg4JBl242mp36LebOWo0z4xaTfeNVEc7odGpTVVGarVJNoFv+mL
WYxFLCZUp2ZJxLLu+TAKOthjRdo6HXt3jpdTFPtPdTJf9lxntqMZG9y28JWg6r1pumz0U9Yzc6x8
L4g9LuVN105Zi4fM0/vF6zed5DtZF0J7k1E0XvV10wjHLvrBpywK87ivUls+luG6IaG+G7C/KSq7
x3oU48qyZRku+XLr1kWQil73SZOGjd5rEuymaDotDj1wTd+XS/hQd+/4uuuDJiuGVXDT7Yl7m3TJ
YbQZM/bc0eTGR9qImZfCINiG8bhjqrguRvOplBRQGZYqJVMYwi732YrppV/H4T7B3QPv3KH8CYxh
Y0vUiWp0Yg6IEXHZHthSvy+D4o4zKJKARp96jp4gxR9FxUae6xBooqjycq2PONC572RWS3PF1zJH
M7uefdBuDF2bdFXIbsJpvklq+Z5TtWayVck5WCIsgpXtS0fWdJHLki0skJu51Oc54S4Lx+7NAnXU
zcANSO/Q5IS179cmryh9pwq7a4uiBxK5qYaHsFhWMZg1i+0q5qb8GLL2skwWgafRp6VfK6F04tIq
CICCCrKetafza+DRKQuT5SK0UNY4jB8nxHLm9CoSfMQ6aW9cGVxUBJE9EDrZtssbb1W6EjxetTJ5
V4SmFaMjNyrBIlmrKidDPwqmu1agor9ZSi1MvOBr09tz26jtinxq45kdmJ78JpbNuiu6xOQuDOLN
WkJpJn6q80lVHxTuj47x3LvizEYXiEBdMEeWW2rQXaeXK1XXxzqhl6Ht04IcfSDXrBmrp6EMXq9T
QUTF46euwHU6q5pl/VKXO75gkk+a1YeOmDkzdL4aPQ3eRwMfNQDPVLpQ7EW/+EGMXd1u4jbOkgWq
iQTFRTGt3WXVtrMwo+xFQ/RFQot2VwzLxIBT7XA5tKQ6VabAQnGfsyqKBYqCcY+ZcwI10ZukkWZf
Fyjes4HHN0FHfZZ0cwn8jU7FUhTvBm/7TRzP1dtuaKYNXcrmGjZInfeDrC4SU81HSTjNZE/cLta9
Sy1r2lzLoBUGCDZrl7iArlirtA3XU9LxTbt2AF7AssCXWxkFKdDaA0WTF2HdLcJXSN1IVrR55zuW
y7Jx+3BttMDusRnkTRgEu6gN3GbBr/vKRRcFGWSGu8bnHTDWVZdUUDYjj+1lF5FhE5XD+LEM+CBW
TZZwvySRFKBHKPAttpfJxNZsWsf23Eerz5f4NqBzs5/rBPhx8V06y0/R5/Yn8QdiEcpKhjM+Reag
mmHeapbBIjfCkLYQy6zUfkgsyWO/mqxc1PthLtGGTs0gEl7eaanFgqILOTd+T5bkplKLPZGkVg8D
soFogqk+FGplwhnK0raem2wJDbBTyxmsjA63U+viDaw7yIIYfzR13QoiQ9iwcas3geuvKAnGnFpd
pKQJhpw2ZtiY9vNokUeiGDtzthbfR6Get7TBUvRluTMtu50ifKaITWnkaHvhEQiF5C0GQ7Vd5RKl
XT2vaeCWj7huPLDEXB0ZnYoU9WzZGdBd2x6gToP2tMxbtIJYWj/JoQozHnQo1XF3t1r7OMbyWtEW
5SUzwAZYn8KlfhNV/b6Xy6k04fUaJJsosruB+lvcmSwk0FGK9WFO1AfXgkoLmm0Hy15Veksjto2Z
F9W8KcjFPMdZ6D5rJnqoerrlqkvLSok6nDJninTqy8NqWCVc57e6YNCo2pOj6sBnc5bcp3o6tz3d
WRtcuqbZFlGcB6OqRAHCrSdhHigoDRI2l7D2oCBuAlLzQ6Nt8t4V/Xhcx1XKlJew/0s0hmcdBD7t
zVSvwiSoT5XpOEpXRIo95G5sqySeN50d52woXRCJYSK2yod2RSZbJ65zsvZNK6J+pDuZJDYNKlfV
Ke1CfmibKDmCSI4/qgAEZIkKdxy7WKWlHNDWNWt5HYcJdMYSO73pRxNkwVqgbSw132BDoDuPA82j
Hodpv0Jjsrxdj2NJgtdhyeutn1a686UKL8bO1R+Wam1fO/j2Vl4GK6ikvlqLm7ZwdhLRYphgqI5I
att5PFOcqH3bULSr9dzedWReBZmiWAk0VmO6BNbuGtQst/W6hKeOU3/oyUA/mbCEbx0N03DNUXBP
J+tAzbX1cMmGpBUz6H4qTIuCy9qUauOZrW6Rn9A+gkcXY4mSa/APSVaPku51mDS7mbdt7oKxS9cC
D8B8ZZTF00zTKZzMoaswdI+kjZYN8EcU7aIm2s06loeRV+9w389kEw6I3oUaV+k6hmXWJ76+4vGs
JPT/PvLA0Ukp6oYVb+LR8z0J7AqgeidkV4BMWeyUhqYPjlZNi1hrHt1FtSnemajXhyiaJpsas4JU
bJbkfh1BGAdtKD+TU++3U2L8abZB/a7jmu3nkM4SWqjhoDB1Mz6uuiG7eQxIGpTDBxoPCAgxCrIk
8OSEHXtdcbqlsxuElFXWxWzTdjjzKDi0crQprWazhZUMRCSDU2HdJevmt0TN2bRMl3h2BLbSOM9H
kO991o52TeslWIVXxYeITBsNXzIQkbIXFQoveAkdcGF6j7y7ZZN5E+l1Uw8NNKUZ6MndQl89RD3L
kR2HbO5mnVNZvw98GIo4CDdzlTR5i9yaT3V/hb2WaettmlBaCQ58Keq6OGnsTk1Y7nl/D3vQpVpN
Tc5j+dapWTSmOPdtgEEAon7vXFkeaqa4UHg0YghqmRpJ7tYJ4dyPGBY/6VKF2Uc+xyP0gdKKeKmq
Q72Q5hbjFolwXsntqiuf0jjhIp7A+ZE6xBtXh13W1N2bVa/8tVJqEFauLB10fDAJz3yVyE1RaHdu
O7+IRsHGZ1IVAiVFk89NcJAJ2eCGv17CD66iadQMKR27bYFsCh0lT0yfEmthZeoZCY4b4YN5Oy8q
nRSs3oj9hrpVirYHaG2wJaaXlzwcH31Pa8FAYWelRt1GV7DVQ4qCCaqq6uAJ4YHBA0zqiFY/ZvPo
ZIYS5TMPOhT6RGCOdpAHFuJLGfT+YJG/asopFFVC2VbzaBBVX26boMtoT4qsr+NyFYXt51yPxoBR
6RK7ge6QnNRIQV9hWe1oFUV3qANK6Ms41iJUfbwhBtFLPdg4N71uz2VUjXkY6iozhWRHsHJQBGGB
zQZLXW8c0mTHaFQegkrbN3MQ8JywsLzSWNfpUEbJXaT9so1R122HoqkCMa8zv2uZXK/iMR7f1PGi
bxLq8Q7Rcdj4rhiqlGlO7zAd9Kkc2/qkbcBvrA7KtHWaYNGzMAY7M7X7EFXmbmqW7lZqa+7nRA8f
R9AXh2H1wQHFZdhvfBsOb/iY+LNXtj4EJdMfYqlmnY5qHLfEduMiKDf8kk/x8G6guLhRXS1fh76C
RjT2BehcXFTm1kdL9GGNSakyBt8itWLGbZFFvJl3vlZFirFNbmnX4g2zar5UtEHHNazAgiWwMePE
hDcFboPMVV1wskQue9Ml7WWhKopTEjdA9bWOBpQNaxtfAOmvx5UQcG2MdvZuUNAnQ7os6Yg6csM5
Ld/NPOm6LCqX/s5zOuANWWf8FgKEed/JmuTMKJcHtN6vQ1DtZ1l1g+BDh1/PYbAq8LGeZtguCpZm
hMbMep5iVpVvdU1I3sZWXnE8lp88GXkoekmUEoVbPWytpCy2K23HFBc43Kw+AWeYBM1yVFxCT+CK
Hfp5LMTsbG7bPsrryV6UsGsrPu/DuU6jfhURCvtMzRBKkCG+NUF3BX22F9MI6qCghag9uUGmBAuj
ikwXU7UL58CkIDFLEdk1fORmjEXUFVmroiod59o8Lb4aLkdd76vCjLkFg557GgpZBCxXXL1zBdZb
nJSbiZO8joCzE1Vd17TnomQTyC713rqZgjXH7zpjLhvaWihzJG8Z6bRAtIDIwXYedAOe0sau41FP
YCvLTytkJSShYvTozpfFnnudTyT0AvfjKDq8HhgqimzQ0WG2rRLVtMJ9erpwWG9GlXSCgwGLGpOB
G/3sH69ZomJ4cRp3ceF5tozX8fqmpqtYNKQNkCcxojLny1tUDRAORM5loFD3KHE72nWh8FMowfCF
zQk3TwM+rw6UFp0noWtzCalHkoYqpmk5I5cGEyQZSduImGWcH6t2E+FWQw1Vg+iRfKpDu6lN8tTM
lX5jTXDq56nLk7YHWWUKsgtxDyobg59SdXMGJ7WHpXwMIoZF5Isgl/2wUXK+j3F8BSQHHD+sBp72
cRltjpp3RbAuaQxxSV2MU2odOIGh/WzK6pEBISi6jVcE0w890GUQvB1kn/emBU/Km6PvVn9EKg43
bVlu+yLmecfknK3KjJkyEBLSArDr5Iawi0hvZF2/b+PwLFXzEJR8yioPPVMGakl1ULDMWEe20HWY
6LRVeeeM35QlhCjt0kS5cabdtVBCqcGuv5ZrWAPlM6AWI5qwv1Vuvig8A1Wp3NtOthlv2D0hfEwH
a6ttiNRpVDvuIZUYgllgtZ7CDonSmLSs+UkWKEq9GdSurVuZNkVP8z5qIG7hy8dCowvPi/gSOHvK
pe2PpBpXEXaO55bjWkDSm2paXiDIgfJYkvperjVswrh1d6ubP4XTQDfrZ+OJOl3nkuFLNZADlzyD
MONeVxW6IDK+8H1gITgLw7O3MT/NUzSfVd8l28k1GS6Xo2uK3FceQ1ein1Bsockk/BTDPhBJcsO7
xr2NpjXJiYb8dgqGCZZBT2Ie606gsmFi0DO9CCBxuoFD8DGV7VSmQz9cdmrdxpW8NhYkfTTitwt4
7bxd+WWEJayXNSuCSKZXIPztxowKdot8o1ykt9z6+BjjAgS7Lff96jasgF3alfNVqA29NRAvViwK
NtKsa0p0mWyda5MNdku9rW2iBeh4dh2U6qGd5BVeyQFm8hZ64inoJZQ8u+faQq61YKDCGnpjIas9
rUiKQ1Klc2NRTgN31RYc4kXKpWCq2uJC+zS2Q5svhB05KJ7WzssHaFYhaPsqHyEKuvAqhBAVozqb
0NJdjVXYnEEanMKhP8IBTJSNE4kyNtXXigfJoS/kUziWKh/j9SGmFRZxKNnNrFcoe+Wug6gDkuxm
v5G6c9exahVoD+e1cOHINr1a8aGhDb1YNJdnF+Bq14e82lSTh0xmsS5tSZRC47rScdGkVRO/jbza
TgsbMpw0zRU0nq1tEd+FK6PngValsMDBCa3PYWxuGG2Br6LHsVl/6kqASLG0GWxRlWqQNpmt2zc0
mdVOEmDUZdggAiaixtng27dR/KGCI8GznFF0Lv1eFi5L8PVY6lyj+wByuBvm6CTCmLWHsFs7Ac6L
3Cx4UVs2rOOtLXonVjb7c22jIA+d2nfFik609Ete1ey9Zy0Iw6p720IkBjE7EK+3ny3TpKXQvEmb
dinhSefmokazyngBFz0u1bFsisyi84jpfKgD14pOJYIlY47HAILSNkexI7kqoSDqOOIgcRcNQgVC
Wd/uFS/2KAxOk6zEGDnRsDnF1RsQvTgdO7xru6DOKR3yegVDDLHrHWJxfyr7kgpiEpr2rQ+F6sdt
B5yr6rARBWFtisHtR2bXDRCKNDGcV7xT7WAFbR09Wtf7rKg82VnCS0gMQHa5oe9P0C6pYOMCfbBu
PpVBm81OtXnFUAkHJWu9ibHvwemVAT0gBScTBU3Qph/MA5bJUbX2Yo5ltFdevesWiY6jj7uDUtPe
GNnsamQS4Yt1VMI0OoMzi1VMvg+fGNLDdsL+Qn9e9sBAlUR9exgrPeThsuQjjmAtu488LGongmIu
Ukuni4nBJq+K5ADHNN3GMDJmUYflwYT9g9dJf1sX8VNpaTZKcvCQIE+lDTajL6EjST6lvoYzLGEH
FGazMv3HltF71bQ8VXyMbhs23cI2uPImrrImkk+gfvBFw4dDNMX0ONPgKMfapEhCBMyXqcpt1EiQ
HEWOtEJZWBNR+mDayyayKV7BQDoTnVQ9X+EkPMdS3gV+gciBmC1dZb1ta3wwsrKia0ELaFNe4Ho6
EBNPaYC5BdsOWRkknV7MdQRURXNj6oPqJy6i+lT6Q2J2ibq16jQ03RlsasZwsimWJIbeH+tN0g7A
iya1SZCItnM4M+B+ITPcsKY7EVSeRxJe+wDyzLJT+dCtAYgbfoYvYM5ineZ5w/VTwAQ1sPEdckHq
ZqNSV/W7CA1X81Df0MHIPfXTOezaQze5JSV4ufQKjo1a9FjEFTB9VdFtWw0yreEN58TLSah4MOlK
CdRZtGQ6+YA69Amk9i4JmM2WwG+Chd3wtr6wS3UeCv9oSRVdsJ5wUTnT5FjS6bwE8tgt4OCaZL0b
JEWCNQ4a96UJ9DWXg4CoMK1WfgiiZWcHUmcr77fxzA8T73kGy1+l4WRF3y7XI0PnBnrehN60CRSm
LdPaTFujepZRLXPT9TcAqwChZNJiBJHUF/xqUZ8LmAMzh1BxplNn4tajX3CWAJpSQiBmV+gaSVE+
4lKeQguuFyMMAbB2e0n5XQJtUwxwBpl0KGPyKv6cz4fBnadVnKOlPo+uXjMWQfH72q3nKoSSmiJX
ZMondA+Zyjveums3wrPMM99bD4dRctuuQQNzDbaG8vcRDOlhT0+RgjNP/ziW0J9blHV0o+NLzs1G
xuWGJ/jUFm0at+VGg2tsPNR9+F7jcE5N/HEqiw8SelvcTPlqc4zD26U7xTY4kdkf4Dw4ZSjY+TE5
V1VxdAVroRXXNUjAKjUIhXkHWdtN7KDwicMsK9sW4rcYrLJG6w2Hg93btp/pTZMsdRpEMryN3FSX
cIQoi1FAYOWOYJYPxDIFVq0wqfTg7xZCpyyCXVyD/4CEmvQZbodAhGuwly6QuzZkT9wCNYZweCss
XnWmXQmNe1wmUbddGisTppgsYmxqltrPJqjxVu9bU2d89GdVdaCo0MJBB+oevE9wrXx3CLS87uoS
8nRyLgOtDl1ptoFCgyB8OGLMygMnwbSZmbxTTXleOrUPZaezRs9JDvFdIiQESWnd6xHWZz4ayBDf
1K79hBBEqksCvrNe4QOCid8kwIBZ5QYIuawm2yAizTHAw64mOnPj+tpgLBg4leuxJ/V1OZRwgMYD
eKYG/mPlJebBRVP2G6OG89piUS41aJx1OywPQ9GeEX1tXbHzZkyp0eDjOjgR1m6De7wli33Nukbg
gYOfe+yHcgOyfjcwBcwC1LWv6npj/bhF/H8ycyZLruNosn4ilhHgAGLTCw6aFVLMw4YWEecEQAIk
wREkn/66urKqMrtvtVnvepeREaYjSiTgv/vniDYF7LZWtEi5ww0vPaiMLq6Nm9rgVJIpYc1xqE0q
/adQ9RcPy7mQ7V1BnXQeMIF51ty+Nf+de3Wfjb3yk2FU9MUZQpF4ocAsY22es2QdcXWgkjdF+CTF
kqjuxdfLJg/UnfTFRnT7ckr1fAqY3Prim2MMH5cgaaEGnKVHVEPjQP9Qc9ttZ1wVzwJVvIXDvPGG
b+lvXM+86bL7zBfn6tobW+ClYpLJKuEAqSrrhpNWNHGLz1rqxGDcLLEMt8OmDPtsKLHVwZTR4XuF
pm0spyKFoE+gAQ8swLfPXJ22QZE/mbYZkeLDuVM+YUk4ane/Rhi149yE7kOpmXjsRN9e6wqGoFnb
ad93Dt8C5aAJ9briy+W5v61H3NHOiHUo6XpLMiT1jYpbWAvIHws3Oqoo928sAS51kcvZmLE/5F5t
t8MUmKypav+lLiiGt7nHUl9S+Im881U2S3Pxy5q8BwxPcGCWAcatFj+9z8TeVViiS99tXkcyTAv0
qpyzrozMw6zzMFl1edGCRLEqygrPmh8th5mVFV6+vyrIgacZoj4RtU490iPIC95anu9Y1TyWnfPM
hhxCm+v3fDGZaVykXhqLaEPH+971I2xWLwjMm22z+E2c2zqPK4wJdeEkYRSKGN50fqA8alOV629a
hleEdS908vdUyh8bKIwYRsZDp2ELYpIfw4chig48h69r5uDCGbxcN/cuboGnpedcZAbJl8nfsMoX
qWpGeMJeCsgkngLEgCy3c9y6eFqs3BmkGD5tbOx4w/1i5zCOmura2WG3cu9OaP/SBuzDocGDZ51D
6Q2nVXfbMrAdPAKr8FWuzk6o8qqbkEEXisfZLQ+VN7z52F3jpVuxg/sy2BntbOCP2pj78rGdvWvl
yjRy4Eo3npfYGXnjiJiGqHOeNy5cwvErUD8dGZ3EhbhPMKWCJIHF66m5jzGJ/gwSflZusbUJT4Ne
MGnE8R/LDHGqpyCWjrzzvfE+GgaELmu+9Wb1MXJVxkaY32Muvzy3gbwOi0M303rr1c4uF8EQWznv
aodsPb/dsFUceIjYJw8aJNriWOb8BcLwziNOCYVQXGeXQ28ud74bxUsezHFRVafSw3baeBGevk7A
I7ityaRKw1ymuV2WuO7hkDQtLlTl6s2sbBvJ6UD8+RYo5rGpeeo2Rm9NgJElHz4WU13KvMfeH8lH
V4ZO0rYRcsn8YfTWxNX0o/aXvT+Ml6EuNwJeRS7ND/UddyMofyoasBN9uxkclnVoh6X+2G6jOvJ2
bKmXzVDNXraWlCfS97Fda/9uhlIcKu86Vf0+LKsuwTD5SSTCGTd0Psi4+LAZyU9JFp7U5X+m3jCR
o/EqZ3LJ+XxHXXFxbJ6G/fBGnf5ST93GYcsD41983BTavUNcaBI2qCwIvQIDDE+1DZIBs49yp50u
i98B4lDSxC3BM+lOIqETpAY5awTUfg+LpaL7EubaTPTDMj5GbL8UdBfV1f1cPVLlpMMQ3lCAQCAm
C7oEQyrGtlztBZ+P7cJUJi0N4lkGyF3q4sjWXmctyS8l+uvI+eBarWuDGAmTLRxliFt36OeNadm2
ZLxLWoXJnWuZuKUGjlOFv5y1OgH9eAzGInNWUsXNOHmxC7du6D0EMuWykTN88wl7WkLE8KbNctDM
/yW64RBy8oBoLWVldIbHccC4uiAPQ66J+TJuwq5JxFSxrdcuKaub7WKC7cj7CFlQR9JyGOm2JhQG
uzMZ3HJIICHDdNw202mM3F9+OcaR7z23pvrKWXVc+PR71O0vx8m37piLNARGkNCx+x6i8t4JfHhR
Y/cQBVDbU7gvjAVpJU687BFD6WQeSyR6P64zTJnPfvcqeu5mddeT5eZ4VfSu0+1pGIaLtKubVN0E
goFXCW+wjo5rc2wkLMhmBuJiSv0Gkbt32+5Tj/LN9rmHHIIdZ0telqn9qRHkxhQGHuxv58nFo01g
QG3X5fca9GOsGqySgkbJGIWfsI9b0Ej+mBWyvWIvPtBouUaRTCAwtjcqg2myQahvU7+SCy5RrXGE
bzRY6KmsqwssO5ZIJZuYW3NyKpBLUjlNIsnyU4zIrToo1cFGY6pdJLO6N6lwxKnrDUtrOGZxT4cF
0UZRJWyEg9cszj5qJzcOQcjgVp4PhaiaZPLh3IJNIRsT8gsB8H3KlZQJPqPquQ910lDnax0GAFHy
aXTYlhQTXnEqZeapSB4LueDjM0jFBPUa3I/kWCN4SLpWNMnQGfjdeFaxPThbA7Zn24WTn+S0+AlK
/rj4I8zpksK3q7ZcTB9DOKaRf6oNIpilwwctyyJlU/dRd/PJx5wgN8Zf8tg3QDLC4IUPRYqQNIDL
0U/ZMjlFvNTy0+nK52D25bGeOU0V1cGX57g/Yd1hTSWf1mLOqox5p0V5KpZZI40Qt0Dqa+jpe+O2
SYDktByCxMGzAJqoxQr3tnJgElZDRHm0OuVzC5Ch2PsRveLrOjocKBoipWup/dS4uJsoMgkN5kHn
Jl7kZezPXN7Nw0vBSj8dwnBfUnMQa7dr2+kh0trsXYNHKyD5UzCEgCNGQDALAdTI7SH05regbMM7
d6YsRYL7uJolFrw6knm6Gwr21FJ8hB7dMNltfDhisa1CZzs4UDnCe8+b+84B62b4unG83EUSiTyr
kg8tvGlYcrEv+T0B1ziI+VWE+qNdpbcdbPnYO+p7AnCYs98eZEOPkNcGHvKP4ECHrWO3Ru2XwIBW
QOqq9Pn2WJTNRss1EeXziFyPjw8F/ACbKT9dOsy1LkIOU8YrHBFvAWq4wDMaqoIe6mB0D5FVJ8mA
hEVu9ix5Qi7BLWEHjCbUfStD+VS0Mn/oXFwokFT3QJeh+M1Uve6q0XN+K6ZVpuVUP67AH388GWGH
ocOGKOxElS3kXVEFdklpQHxErcvwqgBp3YGirbZ15C4gCsbyuDhDtF/W1ttEsu5PCyTQqQqU/Mpr
2WFLx9zq5V2I0Wl2N1XudjuHRUFskYm+2VB85hwsS1B+shZZEh2aHlnLgKDHYTQDDmhOk1y7sy6l
umNe5e5JP730NT5GN4cLmnlO/cKMChCO09E7EB0JBJrqVye6BGtuJoWzWYmfzmOYyppcml6+LtEE
iC186QsQpqSo29sQdWU1palTY33zEK4/tWXo3I8cxqf32UBYJKZgsRrdc2nUtVVBLMZ858CA2MFH
crZIlKus9VdvV0zDtS3YQyej4sGGJgWNDF6K1vOhAyidzrqXMdPjXROSt6IYjg39Lkc3KSZMIEhm
BqTNA/L4Um3VIuIZGVXuFm+Re7Y5jyd7IqHYMGQuIrw2bNohFI9bCDtGfjsW2aJ0duXopIvXfnjl
18o5POQXPLcJ/GAOWGj9cIpp2YwO3D7ROyBEeiA00bJ+eiw/Di6Q0yBswiRHwA61yA6KiQxOyZ0o
zR79ZyBMAsAgLV47ng+36aXFqiLStewzf4ZsKmvgWM61iTAxYOGjRerTfVNV15b50yYqxszTbv6m
wDduvAbC2gHsaLVM57V5lfV2MsWxKZb78mYmzWWdZ9aJ+v3Sc0y4swvHeXrUIz/lU8RjMfA6XaNi
3tO1FJkoLXhsqeBJgZu95q4TvcAZlBtv5dD9RqqEW3cz1bccANyaMgooqO+xlLMoI+qmWboiTNoI
W6ueQxZrbZMukGeh1s00k9d16I79ADa3DrbFIgArl/wXp1giYa8474zMJFlkIM5l2MKad9aj09jt
pJetcsIVc7GK4qKcJ+gsauN6nXOgYfkvSZEADuBcHT6d21Ge2PC76F2AOT4kkh8sazLO+hNbLh4d
C/qtmd/qtcmAwyPLxpaOqFzFljcmnloIs4p8s/K7Mz0odMrPlkH/j/ghADIaBxDZ2nRDYtwejqvW
JRYSG2WFZ+QdSLoYazNHEsHgjI5NJrh4WgbRZFHksd9VZ+rUhd+WCmIOiP/PXeG+IOGWyehrC+I6
qJZM6b7Cu0BM++ezg/4g9v9O8H83CNULIf841OmfP/7HxfyuH4fu9+/h/Gn+80yhf/3udjTUv346
/+NMqf/6V7eKxT//DP/cH5WLW7PhLz/8t47FP7oG/6VF8ffTp/7NL/9SsfhLueTPFQuUYcOIonj+
73sW/9PxT7cywz9f4o/qhf83uHsMJ00x1+OM+2gI/lG98FG4QfmWh+hWMyQY/2peuH8jOOyIcsI5
JdGt9/GP4gX/G/dxbBUOEUGZilF05P9xvX/52lAx+ePnPxcvQg/tDqx0t4LGH70LwlzQg36EZojn
+S6u/M+9C9pJoPC9QZgwkfhGC7n6l1TuU8v7F+XYUxG1P/BjRTx2J0b5RjtgQPtH2ryQyIGP690P
hXMMO7vrPXaSbQV/CAmnWZqLA64Zu2eXBFodS4NwSCIxsvVz2xUPnmn3SKley9okfNrkNe7hNA/u
e6joJFzbU0vc61KU+0GWQAsADxTqpe7J1wS13/YxEusMoGtaNSI2ckp6kQXkAUySPvB++HDc8nme
RSrBN66qeC2oToOZ3Fn/s7BVTBHTWY2997X11sfJdd/9ucn0iBW1sTYLubMHN/+llZONyG0YJb9c
ry3BovZJULIst048mPkJ4eZ56BTcxce5/XDCj4gdXdJCdqt7DOm32GnvB8C9OwdiVYJ3YOXNuFjj
wF1fbV6+tLrOhJLpap489EZEVAOMBGk8HIYoCx1UOxB6suuKiNcE5Ndc3bacll+iYF9POXQRiXn5
yzMsq6sKNhcKBhqklPs++hvfO+te7VSPq5rTRqHBAaVXewvUSerPyCLq2UMOBgfKNk+6EulCnTYZ
jLORDEbfLbOIwESgGpLY1iLm3K7sU0CCLetmvuG0Y2vyxJT0Fwc3JYe7oH+VCyAfGucULDiceO+k
sDTKMPOwMvfhB+aXRHhgg4n8iMBkDgGPjkCKYFm7+kBb/oVg97Npgg/GNbaJ0bLE0fqOCFi+BVwm
23674ZLVLpx9h8SyOQwVg+G2gs58a7TYlGAjpAdU2WVsIyIAFk7QI4ceYjV3JgGz8TJFSx270avU
FFuSk4wIo+JmENlyizQ8srwJeWH+WGZ0XTLdVskYTHgtTya5g0el6jJVm4usDFbyX07h7Bak1a7C
dGQXia008DZz/Ya74yCHKsWZducJ70q3zXYOSgzMISL+6l2BaC5XGCslZJxF0kdXkvZ0vV94h7BI
J37V7Gk5IQ/yUw1GqPMctDsA1TvA7NIWT4ZyC9jdDGyMRvBZ5vZcWeQjXRTPv9i8nNxRpxYazp/f
xwWain+DHwDhLA8du4/MFYAy5E2G8nvCZufS32wFYq+ru1yigrxirw9IcewnbC/s7FT6idXhJV+e
FIaykKWemeMyQtkKdFE0g/Jza7MZpIstd0rAyQuwovHSgg7s9pADGIRqZAZyD2AQwfOmyaeTCMrd
MgXvK1nfGQPTTLcdCTPN1/dQi5dgFC+R+CJ9BYxBgrVsss7sunJCN0ctF8cn9/PMkOL0QZGO0X2l
PMDJNwShFacQ48pckX2P9BNGybmZJxszciY5WUDiF1hwqBsPdLoLxwNQt08/BDWt6TYvGoCm/sus
d51dNgQYst/+ouH3YpHjqNE+wLROF1gbUf7RwggWoIsWwZKozjeq8O/RIGPWR5h+GS0aSY3YlsIm
AfdQFPAfmS+ehoGCw9PXxS3vQmmSXo9nFK4QRnkl8jnjxium8bz4FOwLDGusBpjR0fpCYK6jb4DS
h3/GPHFX+OxD1uHz1PwKa5KSboRZkKsdUch4WPvFV/0K1BUBi8breMivxR0IE1P5WY4HWmN8GeHF
mEB89JY9On2HeM1LpihH8edE+mvky6QvNqF5J8VLNWGQ5vpDltvJmxBRuFkjKqxIAkuxiPZ6bdBz
qPv+ZFv/YKVNOz+l5IrA6LNS1W98wMegJftivbNFnjBWpr5+K4VOoh5KuPgoAQlXnf/j1LCO1s+g
sJjep7sG0XfMgu6+6LpkHE4eA/0QllvcpFt/8ARYK3ntqlfKDlyyuMBtofz9EC1uPNfyZJz6riDB
Jpj4xu1OTddvDG8fhaJrLAMeo2OydcS0G7vM76H++o3CnxTGJKNgr6GLqzR9WvXtMfDxPsodD6OE
+M4D4PI5ntHdiP3yQRftztSfYTjuhKvf+fDQSPI6d/JcNmNmxBIPK71OtTlZv33zmwXREt1PVXcY
Chf35Qe40YOQbKPzJRPupgR9blqBdeMFlmrHi+Pi/hbes1vX+7Fe7ls1wbwG1Upv3om3sM0KZCsh
w0u4iANZFeZaui0bZ8vayiLTqrcdoM5yqvYdHJSIbyT8paGDJT+pQ6lKIOpL5rkCe8nytHpR7Hce
SgPLIRj8Y868LLiGwb3PENRkskxHv8tKLHeD110jzPNw8uAUbav1G5H2Jcr7PepAx6aSaWcDncgu
xU62+LRNBJ6iqBkSpQMseMF1RgmwX8VXHqFu+OVH94zKS4htPejMxmAAKexdjVqfj/0nNAc5o+EF
OIPNfgzcerMwBD7qawq8rVSABTBtVYu6hy96N9v6Z2nAuVcqBUMed/Y+Kt+BnMSlah88F2F7QzNX
iDeO6clhUNt2DDB7RUf08VLlXZ0iTC01dxjl4Kn21bUmaNMBO7QDUF2TAEc6tZZfoZpSaLoXksvN
0jlgLis3bulHB0aJWAaqDO4U0Ltm/AnwzwtUGQwHxIKEJBimF4R/2Sq8DPlZ1wbZLODLoN8Q0e//
vXT/t4L8z3r8fxb4/zelO8ICFJv/vXT//x6n9q++NJT731/hD+Ue/C3wUEnmaDr7HkVV45/KHceN
cnThIeZD/J6H6ML/ozSNAzChz30ecZd4ISOQ+//S7gH+X+D6ODEOLXqP/G+0O4WZ+d/EO2aVwMN7
8+HmYff4q3gX3YqBUFcmAaJI4wGdE8dpd2pcD7P6aZSXdfMM09zduBUifbYunx589QG914zbcUwM
D56GBRVo6oZPICh3Svr7IJgyL+8ffCGOZiLwpsTHOpnMo/Uxas2DdfODaWCTo41xqXq15d38O6iC
BH0qiM9621dNZmG/kK4HgSmPfB6h8TvxCJMAVUDYv2h/ZutKYRVCuNftFZv8N5jInYe+w22UHShm
dNmGT0CX+6yewSeCgDPowtrrEPWwKKaTaYxEnEo+A8/du0iuYuUBUiDoofgVhJElCVcBqNK6j0uR
H0eXjSBsFeoLQAFdF7hpsZ2LN1sWMANBCgesSsWs8GaQF+F4yE09m43wzTak7WGw9OSb6NUi80s6
RLJJSPWa6SLaN6Zbt62lSVugWeqLfX7LuAdS7wtCRVpXQWZ6/X0zr5gIIaDcbHS6DwGssJew9UdT
J5NWz5WH6artv9BmPAq9HiN/fsB5njuIOaxoFTZ8yKpiDY7Ew2pXgmSwzhjX84+FuM9nBhQgjFsD
7p1StKrtDqzLNxf02tQdNvBpX+v1LfDQlqNhtpDwDW7G10pgy6u6Q+Ds0mO0DM8knDO5WB0rEyKk
XuoPWA2biAE5XysPmcayJaJ5Xvw8HhFRz7Pd4MCBjSV+MnnRvgV4zLziPg/aw0h6BE3iy691DMP/
MZwG3HeAkhkXd8HCn1s53jdotRGwskvv4BLpQQfdk2PUmdkGk2PvPOEZe2/RknKW94GQJ1OEbrqy
OXNKJ3H8dSfLKsXco2Nb6PdVf3Zh+DqF4beDGIQMwZFFesNlnubjnCj3cwWR6DD3XS0oSOb4t4U6
VqzYT4puxNwnUV5ic0UAgZzLQGQ4UqaBM6fzYt7s6GNM+PHxSstkHysUyZZVvIyDSkwffXQ2PPVu
dOuj7lTgvIiXtUZOG3zNTHwOvpP6gIockEjCQ0TWldk4rElByMvaRejuC2BygGOj7r5vSAZIRqMe
XT0rjk+MN06ah4B+R9YnbgWOTpEZnjkuf4lwNMCK4wNyiopCVU9Jx0YTd4P3MQX6UrrykbTVFsfm
7Bxfvc2lBuebX0eH7CgEPUDup1HXO83y69KQH8edMpWbB4kgXUi9i0bwHrCw97kN97pF/MqdO9R+
npax3If8hv1IluLVXmsz7Riz+8jqjOloi5MYH9Fh2Q96OSFRvWOzxZ6pn2jZFJlrUOvzERWG6280
W+FRLyjHLfnOpZDTdcPR5kWPzDpXWfWvbGpRGVKxQgFOoN5Xcm4xvS54kkDh4/4HVfd7ZNVej02S
r89BU5xJ4cV5u/7YkL4hXQWnY0/ShBfT+49gn1NwAAfM6m/W5HVMA4emYYOBcqFRhQIEI1nTwHqd
4TUwC9u2Gy66hE2IfH5HpNkh5f3la69NfGTv6GB9jiWEclSaY56v5zGcyrjCqwdBe3aG6tnldhOB
4o1XURxW5w1HDSD8oUuG4twZtyhsAcxR1pAjlNRlXiCQqqh/t9pkC2aLsZjvvLraFfU3t3pN5hxj
aFcjju2qeAoxznoOwz0Ez1YpMM/AZMP+KajdRNXel1rN2zxFJ+IIIDf1cZSduAVgRUw8u+khjEcZ
YuWt0rl0PrRGVRyLa43I0pEeHvEwoQb8HSsAlnOEKS3iJjxVrigufZefgAHEKxRsKJutE1ZJ0zSf
3DFZXuEQhpI8hwGW3lyzrEeQAOMmmfL1o3e877lDkkjyV2X7lwkMTtmfSWg2zG127lyhI8dAFwUZ
2mSYTkniRF68gN+Im3pJQ422thdcV+Vg2/Iepp4f8pswJBr2S49Pe20zmg/Z1FpobpTGTOMjEoAw
Y6r8xEdy6EHgJJzKT0SWb90oo2SGQpSOuyUANTKxoovk9Im16yEPX2lF56Q15A63yafrlvuO0oMl
4IcL7CYFzsLohcq40gc42QoGVfk+ol/Ki+4wzs1J5KjL1RQF1cKHP4381R+uUvpbNhSndgAUuo6b
JkQEbfMLGtr3QzmAMx1RdhkHbMYT2M6VXkKP7nvSHlRE1kQu7c/qOvsQB09kN/TSGVvgbpV+rGAr
JFGXv3XIEObqPVL66Ir8vPDxyy3g0AdoXMLb4JW8BNa7hAQ0ajWg5bMO9wSwFypfRX7wlm9bRQlV
w5ZX7rOjmp+q4p9rjfGfc3mxPvhVWi/PeRe9dF6pMjjpFKiY+yoW9QH7so+LukR+h12Qo9ZPGvvQ
FuS+6RCrwufG8gcsJqrrTVOPz3A997UD66Yj0REFVGDJ/HFt2z0FColix3AeF73r1yKrhgodPYqP
ufZjbCnbFq2OdZa7pd3i2Ab0d0+hW4PSIygNqxBlBw9GxAJanstNqbqvvpHbOcRT1oOeVMzdqu5k
SnLoKUbkbnxCLQyVBCsQpQZZ7mHPyPndSIcn6emvNceJBA7ftXZKp5Bt84lvawMrrbPndR0vYZs/
BC3uDLSbTNmnYJll7PafS+9t+h6Z4uh2wLwKgMPdDtDD1nH93RjCquEVcNHfTSCfhrnd4tSazBvK
n3IZro2LtkoL+nANx4Tk/rnCltBgXUNcAk6g33ewqSJTZXoYHifuow0AEBjLkafc89LNMJVWtIHy
oxNZnHsRota0LscpEJ8t8JkpGhF9tdlqGJ6T8kHCZShbeRwimEwBovIUh0A88GZMATh8kalvkVVh
4ooqvG6YAt29+mtzFY5/v6JbsWKWLvwQDYzh6k08pZFGgIVCp+UPUM+HgC8/OCIB9fQeVT/WoOBZ
Incf6dKgrcVem0J/VEN/7hrf27UrnmhP0vuxzL2NwjE9iMyq38yVwCHDPkHQ9IjKfoFKVn0ucjdb
ojxB8fTdkfSuYOvbROlunCM0RFRCIoX6dYdttnlWQZCFHuwQojM4oJA8M24K8tENaDQy2GKCm121
gP3yWm7SmpgibkcUjorlpxmbX93g+vFKkdSQ6l3r/N4xzYGPSLCwYQRolPKV7oae381VmA2rH8Z5
gWWVd4cIwEs7mQey+j+jKh5gdGduMX5MqME5JbI/8H075o1oCYybxW0eKyeHYqJ7mAkZQ0/f4PCO
LJDzpkC7fF7cxB0Q0KGiEqPqPaR5022YckDCzZtwIDgOY262FTqxXQ4iumr93TqLd1t0b65oEZ61
/n2ubb+TtP01e+oBYH1Mq2nfTJD1wfSoSg99uerLNya1IY72sQKeasXsBtxymnOxVU2QSgf+pwE7
kwMUC0JztsVcbuYZehob7sUT3bPEWT1BBba2nmBI/+gQrA/AZ5H7NYK+7lLI/DNAOy92i3wHxOLG
ywNzboZPUjTfTZ2n5RxesCvtgoYkgFZOka5z9O1bZIQe7BLZpmiS5ucZHRPf47tihWgKnRDFpH7d
EBR4fRo+hevwi2r9MgGAHToQPrhgjh66f0REh26w8yRL8q7mOZv5cKdu9tkwZjXjh9ub10HzqDU0
YuhHj0EDVn3E0RRR+8pk9AvHoVwXLU4rCQ+3wLTw+qOals+1qs9s8IHVlxDGN1O703tHeW8TN1+i
ZifF6dkOADA6ZKceg6kTomRj8yxSYmdDdxd2KLM0akMnehlhJuFsVxyDg688nJE6KL6dGQxdxRxY
NeEeE8IbyPm4b1fU7geZdFWNKvp8cgn/imZWYTsZR8xK7tULsDzVFKQBiT5Xs97XbLlQfLENbjWw
vdVpbfSO9gbWWKCbnT8h3leiWhKUSLoYC/Q1Kuyukpg7OxxmZIE/+XzfUHriSJWDHmivtUVsweXa
AqEQL9uvabAIzMM7gRR8sgzcfPCBz+owVQoFx8U7MTh6oPy2/4+8M8mNXdvS81Q8APOBxeYm2Y26
UIQUKo/UIXQkHW7W9WYxgpyUW4bn5Y8Xz34vH5AJZM+AGxe3ce/RkULkLtb6/m81s9futJZ7L6Zs
Ke3XqFPVJqOLbvb9i0tfeU1vJlqFqfedKOOSWNaDB4dEN+7Tr7pN4pISyPsfC94hMQkbliH12sF0
QbzsTRNGHF7aajV4xmGco6M2gAQdogeuYcAjcT7U8mQvB4M5Fc8BG+dmsJony8K5JSaiO0N1iAb3
0e/kPmzmg04kDCXPmjNzkfXrg5XLD+noHcfJKzD8lTDkeZ5pq4gEvnjs2v3Y1GeO+yRd7IbAp/49
1vOxhdF3TQq0TQyMlstyPQXJydY+R3+Cd+NsFDvDZjmZu2vm4I/4a4F03iu1rORcG3X6TtCJ/7OK
r1ZsxttUTtxLE+Qoid4NJnaQRAMamj4Mk7/tnWbiDkzAqkaEotjFrQjSdmIP9aKVa6nvIlyQHNZY
+KxjFhFKzet9EbRvuTftPNfb6CXjOHf0hVypNrWvqJnBsKXJU2PNimRgCHo+bRqQDTa9QybJRo5Q
d9vZLZ6lhY4p6jYtlK1p1+46Dq0HO+3P2hxughv8Ku/VRhDJc2WcEYtIxs3UFsHR47CVgFiiwqrs
u9TVZ2cGPCTZSwIy3fPHV1M60XpL3+NRP/H58vI6Tyl4HRGwrSCIFngz+zKxp7Ejpz9FR7/wuJMT
/c1i874gWl533U0a5d6NuktI2CXHPeKUzm2q5c7RPII9F/I0/U7pHtbZ9LJ8gTLt34yBEFLjhE+F
YA0hPSi7+qkV/NXc3Q0sMMlIeGvw1X3imaTaSMXELqu0uugkeNVjsO4z/ql4dgPljmttzxxqg57O
S467gBVCSbDO3rNWTVM9IdWA2e1QYeQ0Iec+f57C6eTTvFJFd6xjm35KdyWC/RHj7sHpBhLsyhU0
+G/CwiWFkldjqE6uUHf0EPhSBEfcQh0Gv3uSnvtmGERNOnqO2ZQ9zyFQAjSyaY0k/cparDy6ALYf
EoEkEwF/ocQhiyg82IRZ0tz7mh2xKwr2/UiNAFPuKRuoR8u8AHoxHfbifF96Nn0pCYtnfkeGsx+k
OhtJdigTLXdlMLUbx+Axxsm7L+f4wKl9NcsOKwSgBvYl9ELjqU36dWPUr9TgTrbyjpY3EAdqDrJr
jjQrOVWjKQpYTeQw9/QwrcNc+Ve7IL1qkYRf2T33UTds70nS7LpO3zlWIVce8Zp0tHhaZzaRRHMn
AB0JhvKdJutLZEzdeeioBTifNn10iiL6zYvGgyfLD+J8twiHEth1iVbN6q7t2N7NJkQvko4b7qoN
QecXzbkDkpozRcM53KSyLkN2VEGHsCAbX9EeMnJrZ3Q1mE+9DXxJ9ln9+KkYtlYob51T7ATvYWWF
q85kUR7j72SyP0HrX2Jj2PJIkeedd26a+ddx7Jw1hhWCQQCDEdC5RWgurEn5zuluir2Dq+iZelF/
mhznM23Lj8q2jqNhvwuDV262mzvbtl/9UB4Nu2ERG/fB/Dv1HMon0Ya9aD8Ef4xGbbJYPDsUFROT
BB4+B3/mL/ZZ9RMTIaE7/ijDV6wB8qcNaUznc/sKb7cO88Hj1+4epZr2WRLBfBdiP4QU8FO6NZ6s
aRk7H05ZceK3+Gx5LEbPPC8Cy1UBhSaan3o09+5QX7Rw956Vfak2+2xL82jEyGxMtUUoUVIXTSgI
oCEL7Odco8DrXwj98uROGIBa80uWwa41zY/E8ImlGOJSA1HGYbGWVkwDOPbMQzg372VZ7HTAcWy2
9bNjVLcEMNmPGns98EIqgTknk5xS69I6kVZYtQCf2vEwlASXRfsT1e6mbMU2yOodSY8vLH6U0kAx
qp5lCg511+TuflCnyar3HBT27rK+kO8yHXmOVA6xO+8KkvbUbKfhOS5w8NF2zKwnl+hE7xjHUWMY
4YnyXbiwIH3wy/A6KWw6kf7U9XhvdPEuddS9SaCqsgilp/hDiFem43SZpMCC0Yv9clE0Sd9ul2cz
7tLTQNrTbL0PEfEQ5Nh0NIv/VPr3BetkUZWHCi8GTcJmLfpiG/bAzGI84TbZcI64lQkpSXcm92/v
lKshFWTMbTpLnn2HhcKF22AVB3CLBvyFClNW4XjrKedenKX6OifJytNiWvkOUY0WXj+sqi0FOL0x
fM2LBE/RdMMPhp/P0B8PWRfcu/70KpTxZkMXVyON5FxTQk6gOkeutXnLuWe2djLN7rqSRWegKZ8O
6clHd7H4Cncqmt1P0QXqEGpoSnrnBEkGHU077oXJWgVwr8k0GasyKDjO+Rwwgjhn5fHsHYFQgPrS
/+VXNo3MObqmGYR4FIakIjhkuXPirsOwp3kYPaCD29Td/JiagAVxC8VVk8exaQ23CkdM7YvXeuzO
CXtRwr63KuRwsZdlA+z0OM4cbjr71FiIBQzxYDoDEJpfbSFkA74F+zbS8Iq6eReFMbk6fZz55OCV
Psa85FunMkkve0zdM2moBwrk20VVU9bJQ54a+Q6Um8NB8hlmeP667DXOrXttEqRJa48uMJqJOBzv
Z69/hZY4BUN47PDXcc2b7jOMUDM40kFHLlfg1KR4Wv4eILbRLlY2J7F4r8pkXeVjuRqM8uzn5qbv
iIMCUo0rb4wt1HjhIkrkZBSOF4/kPNcUvmsn/TXXP7qdlorBqiTY72bhuaBJnFGci/xZIozksE6m
/xwVVkNyrq/XYVDfCe0dOuS1e4vaFKUjzDzBr5g3ykO02XnZJTOKh1hDrIRxxyprH0ZhvYBhHLtc
X1RCrsIuwmuJfGuTBTWt3sb3+Y20RMcxkvF5zcMqd9BszNW3ivtHN7aeYtnvyfy+LwUu1+iOQVn+
imnqup33h+NvSbMk/RV1fH59uC0WXLt3yai0MqnRaXXJJhYducqJXma79AsA7Kvnv44JZU5JDxVE
JWaS59Uq0/6XqolxuM2N8t3RsPzvurP5t0OKkhqenbEYJxMlQVwve9nw58rcJMuDKq8g8OEjlzC/
/Z7UEoVrW8whzFYyEUrgjhYM9mPV9+dyivc4rdYJl212qm05IJoS/kZTDJU5zoA0JZrWeH9cVBmU
jE4cOp5a4Pkm74+9Yun1xAH1w1piComK8jZk9psCDx774M1kY7TZfnBBBYfUmx8CR164wmwdRD17
6jl/UtvAOwlmlIhfpLyBjECtt10WkU7wv2O3/DUQZ7GA+AuFHW1QhM+/eWHcrR3U6zgIJvymxN6J
QqTZ8MgpbMXd8DHMzd08hfSBWEdTiKksdJ2nLAoPcR9dTUMAc/mseKIkKuNtIHwsNi8uRoPMMei2
1lkkBrhnB0gfg7YqvaQLlcWlhtsIq/fKTMb1XDbbWXvjOTb8NXlq8GRllYdCiTuBXSWJDiH3lnKW
5047WE5Ql1FK7KBshnOYO+c8gE6qlTBWHBiMTZX2iCKm8MGf2n1FJraPqJaJOn/28HWAfkBexF1+
di1xqr3wgviLJI0CxfU49sV4BmyycH148lT9Rw8FUbxs3xcUNfAkrjAH2espjbZjnWypr7ct2oYE
HM93zUubf3UYLRVcu41pEpMURsNyS3n8Pi78D7t4SeqKchAszmT1u8oL8YJN50rxYcQhgpUkuhY1
cHoevlYGdflZTs9jlH9U6Uiqh+s+0fq1qdutocx451RCIkQh51u2JOHHnHxvYLFleGTKVSAROiat
OBlz9WhL9R3U2V3l9v6pmuUdKexjkKFIa6YjKZVLrqlXTOMmSuWzX8P14egDVxuws0ZvExH6L4Ib
fHVEJj6uYJqM72PhvrgFK9WkW8Bgc9/g58Ngtsow1PmJ/1gkHKzBuKGk02wzU+E4Z7WK1pmvT9zC
cu732IFsXVJpNsMH1Rk/UxVcLDMeqI+FSJP9U2mkH2Sugl2qx+w8DYggAY3R8bTcc4Z0NaIr7oW3
N+le4casn8MWLATN4gOXGCI85UszY04N+uQFC8OazklB7MfMdn1OFxQH5maRuTZoGuhkqicvH49+
S+xCcFiiN6JOtYWIMESlVs7BrmDjMBt3n5fpJQrqrzBODo7Vrw3CtRO/wITqMzcndzuX6DQGjugu
7IZN1ghOL8GxSqLC4A6krPQq2mzTGuZ3EpRXwWPX2+1HHn6Uvv3hRu06luOGdPMqrtJVWeoH1GRi
ozNn35sU8834Gqj0pY5zRJzDwZvFLxXKgzmk9qbOolPQFHdJUuxq10XO4W+NAIQlTH6MxHuephEL
wJ/ISU8CEslJxsdB0JPpNJyWakmhE/diTEIebDW8YtXxo/RxuTTe2H9T8xxXuK1mBKVtTOqnb4iD
++hNR/Slw3wvzWlNc2WDpHIXRcGvosb9Z7R/5tL/rUXPQoBp0PNb+p5EeGUX3nSRh5hC2Kdo1Xw2
aQOyVR3LDEthFf80PltXYhzDUAp0ukv9vZjAH3V6Ex3xk9oHHXLijdnSLh6c4hxTJzNpFgiTHiYl
hFI11zacnjKabwuAmWcjQZDh6iv7NE6CwwycgLKdp2DQJQ22mfZcT6PZtrfeSH1kLKK923v6HFaU
6MbgwkNM187tXv9Ke0ySQ5C0q01nlh/kWbF9FO2BnsSfQJZb7MOUZzMatia9pBqFIY2rA2D/l+yr
g291hEvtOTzDCbGP4TuQ4mIk8j7oyFt6hUKp5lUbtr1pO/qspQ6r8OxVdFd6jJaTt6/ZyDcLvV96
h0DwwFRabkggX9MJXZNqkqtLBP8uLaWzqmV5kbPx3JvVQRmo7cilh2m6Tp+wRJurRlZ77oddbj7m
mjuSYeY7l6Ob1y4VfovjSmrlexof97EYNp0CMRt6/7mmFhhxKS/6BokLa2eHVboqf6SuMTfKXd42
D8jY9UIwZsmEIboHoIPS4/jTZx80XF5bfLXrHPBu0ONOZ+KTNf0MKpUQ8VaHxhiOjTceQ2V00HLZ
RefJskcloE9YumUQfxO+uCfy7xCcqF4Mg8Wpoj5uzhnfuG03u6ExbsQcOcYa9iW1XN7i9ETW5APx
wXmyh+NYmR+cM7aebL+x2q/DJrnVmra/13qU66ZmOBH6+q6Fh6UR/3f6mVrsF9WwHCDSbd2Q8sc1
znKqccSVxP6c6eS4BuuGoqtbRVxN2nxHp5hjO71kL5uPqeMuu5iKd9TVn4dYkkkruPo63tGASVs5
dX9os4qiaDB+dbShdpx6yAyeu6na9R0rLwagHYUYoPAQzYwpimfHy47s9ZQ347rhXqE+LNJxjVzS
XO6u9HDJpMFtGD1iPnmynob0vRPZk9LmtJ0aVN4kkBbXZIczLV82cSemb8LGrOrqxuHx2rj5vukL
eztOCAZwXkskWY+mQV6l6bq7MRNfRdc/01CjcOBo2sfYn+qwPwiswWtvah/ykWOUV6FxcI4IkL4K
WrLaCEm1sJ7bHvnvIJGnRSCy6XvQbrOleRR4E8g3wVwFg2aKCk67+O784YFW2ocziFvee8dmNJ/s
arqZEZixa2SI5aq+JpRDTqgczUs0DBxFW3WtW/EcWdbExj/yHTq/gjE862n601IIJvNDqUKBgpIW
rdZTOBImRw1GGjd7ixzzcUAASxrrMBOHL/FWJ3F7UzHK8cDuN1VNkC/Q75Zh/4xC3FlLs77y3BdL
LS9cfgSefNOzR14INUXl087FV2jln/g6Dqngv8fRs5qdPSJ0ijJ0/9vp2Uo5L/HjP8nYuSRkh6xU
nMrEezAxdqadtR+FfWuIIGIPeW0N5NBCP40sr8qxtzrQj5PkbamJIQJbTs1xbEl2ma3zGKXdrs1T
Cv5QkmjfuKhumnpKwO8mfjH9VnoU0POW82ZqvZhVdshU+GM4wY+OZzJeRK6ciCp7a+frLi1PZCgP
//0f0YpUkrxLbPE8ZFT9xja4lQP14EB9Fa5xjcuPgNg8D6/CJkmmyeoR9s7mVwSxtJ3CyuIJMtCN
S459I/4Ut1U/NQsjGqWNVNz0FTWGcIxvTP7gZhi9DOnvwSO7Bh2pLcDLLiOyNRDKB6gEAXjBAbKp
CDTxJek3lxgvT5R6AmLO0T3tyUUhaASsGaHbYtCiuUfhvMj/tNIhepqD6lNldFaVE3K3C36oaTGm
gUts1TQHe4FOZWwcXYJ9Ew/D3ETqTrUh3ev0j9mGl7ADnB/C975FBjDStXXhYMuGszlcrDLNhz6q
7kicX0ZTkvrAigljTeHHhLYlarbvI+uj0Mmwiqfw6uc1SrlxXyvLYDQHxevZ6b5raN9uMs79gv+q
YqzpFFRv7oIJJ1Gttz6XoEG7tDAhi+VIR2Os7NvEiVzU1tEKrEuberxfo8tq5e80JLMprPYuXeDm
vlVs2k736YRYJSj+kMF7Tazksqi85VD/dFXCauO9GD7gq1YudpAC7sYDzvac7yxGE0LwjX0GiLtp
OCj6k7WeIbyVOfxmi+f2jmVHJcWDjgwUTyRFVh5X8UwU+wHTRwt5TkXmcfwLRR8J+jsEfBad3QZL
8j7PGmeFD+8hX0SHHqDLSAhiy80LN4IjbhxCDgprvCznAa25uUuHGnOFMu/9Dr2pqX8LkPvJDwCP
5nfXNvbcZ9CjdERIC3j9sMenZ00IkBmDgsOJxIkflztvof+Tyb/zm+BM8pv+Vd2aK3MIQaoxO6/m
StHHK++Vj38vmB/wD18l/FITeyWdRNbJgKLjalaDwSEZ6ZbgtFwL4zNUsNNGrDYc5SuKzaQ4zXej
Qic+kKWopmofaDaYjuacMtrpCpF5UBxySAZh06wha8jBGkeMwDwMdO0vSTq9piW5o5n65lDxPM8k
RUjdZUinSpoBGTtawkNtow+hn0x0MyquqqRpl9F/OscTIkI+WPi9JbziUROQmfEOTvFkRt6O28Em
tntmjuRrhtEMJAEJyQQpkVJHqr0/Re95jYmiJWazFHXWcQxt57XhIxpEB5i83AuCBfkkaZ05l6EF
dCfSk03FhgUQ0olHnyK2RTe3bL37aUkEiRTIOGibQ89cnKHt7iNLvcL+vUUWJ8VwBgVwiSH1xJEC
YklRXkTrslrqSe2qJb9kaXlp4UBWlp8wJmHmagaxzRyWSfoA/p+JgxC1z3ExWCSn7GB+QRq/0TBu
MQGrDmNRZCUvxC044wT6uSeFmyx3yKrstiMhrtieHjxCXWYlEDjQq/Uj5u34gOhOyqPkBbPesPrf
1wX3DYPc5rKnV3uzRW9ZF2wB02ye/+sc9H8aYfx/kHC2pAVXbC4c8n/MOD/8BzMQl7zfP32BvyPO
8m++9LisLgFFlpJluPXfw4nMhJe2bwYWrmkLLSEc8z8QZ9v0OIB5PqYd6A+Y639CnEnDMcM8cAkp
Mrbyv4I4E0Hk7/+XfGLgCCZTSRKSLrax5b//01woF58dwO4iz5oLepvVorWx8xUzHI6xwT1y9odD
Uzg3XauvKRuvoadPRk+zpIqPrPxni2uyh5YBMyB+p/Kj0R0CKjc78459N01+os4Wb3xz2GeodUlu
GdSI6wt44jo0X23+0FhL546A79OQu852tMfvou+OXYPGmMYBFawDRQts8x3ZrMkRtOT1t+c5HyOx
DQccC0aGIQhyrVz5ZaqTq40nU5dnBhlR5VQHq2q2JZMWKjN+RHq2x8FwTSmlUyX6ZOz4u9lWHFjZ
+klLXpH+QCV1JvgtxC6CzixtxJZ7SE4QjaZMoOU75aGDzpF/dWN+S2LvdzZQYZqmMyvYxu7xblBL
KhA+S3e4VAX8VJnBCVROP+3oYn35dXco2sxAhEYzkUVl6zodqRHBvRhGba+J9pm0Pf9CJmRLsBEU
gGhzzwEOzRRJdq875WNRvWashJ2eQtQbor+TVCREtLjkmf2gQLTC7tp585EF9n7M/auT9xsg2MMY
YrJOSvPsIp1TMt/4un2qOxI7cngXvkvYzOTANSNVs6sz3wXuImf+SOYWoT7d0BVRMXhof2cLrqR5
ZbBBc7sbahD5sivwPmHboYjk+NUVYONXq4sCVI61PnH166DKa2y7Z7fMTjyTn7lRx2t7otMQMA6q
wZi/p52Y0OGvaCXDl4cGSRjLrqD+cMoghKPS0N5VWX02qTxoijar3h9+G/1wl7QgSS1La6ie5ALg
OTNSGCPijsPIGmxe/X0m1Z0emzs/dKaVwpJzsKVGNMQpYrCbS1fGEssR6ElrWOemNO76cvrkYM/J
peC6BpPksi8VLUbCcXHGuApQv6RpOAMaQJPgO8DxwcCD9Ty6tPrL7p2s5K2MOGa5Da4QlyetU+2m
K+p79LvAdYVw17S+qWVTf6WDbXXWRqdIe0pnoFVaIocL9lWVHFrueyiWdyxCXzYGNe13IQ7yEdeH
ag4+vDviCarPPtm6OdraFHa3boVjkM4ZvzTzp5wkiiSMbXZpfdg9g6PC6dMkNDyHIuYoG7IrDoxz
oJcZEFgTFKDEjY3zIXaTm2OH23SAD3PH8+w4p9QmM4Xz6jseoSqCsVvI8hU5iWnTWt1PakfpphNf
RgFOVuTt8FAyOiBsP9yEa6Pi9R8D5ki0zdrhd75qieqttUn/lFImdQ46LiP5xSKF7YtenM7u1whU
f0LlPgwJqax6/mK0EwHAmG2/DYprLasfpx9Q7DNe5JhMSOL63vzjVzO1Wg9akb19hW7ax0jkgjGa
MB6t9M5USR+bSVwFutmIHJoDQUHysWb4nPeqRv+zAPRg0k13mOaQGllWnEZV3gWzOKV9zowbhjyN
klQnFpl1E3C8pWOziYOaPLJzn9rJd7i0UbBY8diYAXMUOvmG6mqvIiPh953vna47M07kY6h6pFDx
9v963imz3IpxNvfT4nj5Z9E7EwIulPu48CGFjjyiKQZGgr9k77RVeEMNlrEpzBVPZNCfjVB8hr28
VU4MwNXnJ2Bsd2VX/mMzI+5wnVdUUG+O0y99/vgkMty3nqSsWDPtEJag/ekwYP17HXzgI99xpor+
H2Gd4i/1u5AhUxPQvicVuZjRSk9hY5//oX6PPcCCQJAJhxhn8MNaOfDwQkGrNQ+hH9p/0i7/6fGo
womcaLtD3zAZouxqYE7RcDoU7qGT2Rl+gDbHdNQ92V1MNye6ebulM1RY8W5s/AdJryNI+Qni2bsJ
i5e6c4YH5lVRsqwpeNveK3zU4haW6wCTYeYyrqhnfcTtnHY0Nj3BmAkn7HehznbZhDpTD1xO/Ch+
tXqotbbZCIvrfhx9G5G6Uodv9twHToMQwaYVFanJqkjOfj9es8xmG20Sct6zerR8/156CGtpUiC8
49cwY/mZDVcxBIq0bsr0MzssMaupLQnDb5ODppl4+465easQg4dW8VOYcgFjqY1Hf02BOFlBL99Z
Xm7seq+AlRFVd6qH5i4KqJHjS7qzwvQhoYvokni0w6bmkcUMZmSkNjLxLOyI6Ac6LsqQiDmHdVJh
A5ccC+0CbRs814vLBbo1wesHZVAkZ5ai2f8p3eCUShKMOt46ln9vWOnrUFAfnZ2QYTLFhwWeKiaX
Lx48jLX3nGgyyjqFG9Z62IWMB2TN4aRehttpaq4dikzLZPGHWTM5TDgHjmtPfZjf2kYemirdxlwW
CtTngAHHpsvaPdXaF5cDBtInHu3ukirq+HVyyAcaqjQx620JO0tJNAJnMwqqQTGVXcc4E8G5ICZ/
bDRDPhKf2QaDIpgSGL9NxzhUTUwwQ/KttHncvRam6+68HJWIHzjB/WRx8bYZH9EbxTnJqClazqEb
6PoFBMtFanoPEiw/wDFVlVF7dgcu+6rmecu6yfyVafJLlky97QwUMAUMdJy64sB7wiMRNq9dD/Lp
u3/qeP41TzbaueAuC3AJa8RO60nSotNOBxCZfpou1uSB/zfQzT2xsxhLuv1U4uBYz7ZlMXZl+OW1
dP3rLIPZrk8MQdpYU7v1G6Az3/Cu2HYIQgZY9XqDSrvkaib5gJ1hPKqaTmmcNpuuxfiWsDqEgEi2
yQZh9xe3rNGC4aUgnYsoOifYC5jWJPVruhhFZXQ0+IitgJp0UPARMVSloVjITdzZ2GP7WLjsiEb2
lpeU4ir1Ncweik9uJolHfzKTrzHDiFw7/c3QkG1VUSpJGnAsfrZ7q23+FFDBEugt7VIepPTsNeGP
LLLXfOEyisk7Su2cLeGvxYBdz8zDrUezArSMUgyx42Gg5c8HcTID+AhW4SSgDDCE+YOlTTQ1LGtG
XBzcRPy26XzluJft2Ly583D223Zf++2jNrkYBmVyN4zAyxJOElLTeRNIYNtufuHw+kj5tWFMBIux
1HyyNVM8el90h8hQd0wV+dO7VFR0rd8yBNcmOepAMffGSGCB58XC8DANzJQp8bHd2w3UchCUjF4S
HO3woAMKJuxgGwk6GLU0O0AJK9+AC7B3DYhhNi0yHJ0yJZPWVG15aI6MjV64RMWBpgVUhGlESLKw
iwMQY5Om4GpgfBAiB6JjBH3M9w7sUZHDysEgQfbXw8JFei6kKfL7Vd3FFDctNGUVuQ8JTtmAVZpc
bzWV4jkOV20Z35mg3/3Ej9oAYWaiPGe4Ogkz0OJcOM0WYDPOhuvQ9VcXkFMJ/6MF7Ew8fYkAPcEO
GSIC+pmm7t7Q7qMJEsqMvpO9MKKkIp9Ga2aaI/iotXCkQtGRACy1XAjTSdRbjyRbgGVXg6Bqbv31
wqRWwKmGhlItaPs6TGzjbMksUWP4id3s1rYtlxbnk8jNigTZAzazS+8H3/NCwloqIwUOHKtAEEqL
mzrN1l8GyWjmY+KMhqf1MzTGSfKgmQsgmmg7G4wGFO05BtawIHETV3yXFdJGCF3Bo6ErEtfJzM9P
txSoi1NgGK395VgI5ZtWPiMYusdhoX9jb5dP090EFRyxJq1Sraa1syDDgkqb9RdFTK7t4IXFXbEA
xvReNiCkKLDHm4JARh51tRck2YFNrnOOY96CK6fK+y3gl3WY7S3KsW2ou9XIzcWz9C/GLh3TBX0e
YKCx8UA6e2d7YAqoBSXdQUs7UNMd9HTsu+8ampqt50DUZhvOKLVreOvF4avhr9PUokTuMnuj+p04
5q8mSTIaUuSjILclBLfTZxe80p9T0pxDCG+duKdpQNoF+a1r9xsl7dvUJVtRBjDW8ildUPEUZjyg
52BEnNKQvWPnKI9OQzbCi6n/dbm99SXFae1fIVAYG2F99mhKvZ7ck2NOoL5EHm1H3nVB/0fJ6kOb
zdvYMjWxKJ/sWN/6QP4aeONn5gmALzT7qRs/GHv01Ksa3+3EGCLzV8Lja+CyqzO5dlR09QFbKoUY
Y+JtqsYPv/TZUkBZyw7W2KerZEU3Wgu55VOfi8UupiDEr4OKHf71oeCpGYzpNBMZWfwf52hWz2lV
PMnauwhiqrUHBWXKTwHFMHrU5oy6pzNW00EVJjMCcwmAzTPuSOcs/PJsawLBmnGwkrsWQFXB0NR2
AEOqegr+I6+bWpdec9AFAEa/6ezwGgrzDm/ixrUwPFOjLEWyzRkg5aG6YcLLwaa5bYjoMnAMcxzj
IUrGp2Es6LMgUC7t/JEsyoMKwCOzufusbQytTJA7xrXxqSP7d+A277oPGebGTVVab87yd0QjiVvD
Wbt6eu2K6GbVGC6VxRA5JiWAnP2Z5+zYWOXGmUkQTcSwVBZemX+6khY7SubtVThuNaPBuF6uEPPs
GkX6eFaYf8bR9tYt3X/yeNa492jyuq2gackpGhM7Tk+QVPOW6vTMjNBL3Pc8MMlJBNQD/ZJzraMr
Bs02RC0RSobaOcq6ptjm1PmmZ4FeicWqnqbFpW0BOIaeuQPVaF+rgByGaGljoE2+11MEDlSZBydv
xTof/a9YwGTq1LS5V0frqc4YxMXK5PLxrYOAn10TduWwN21DYzyny/iTvCKwrPUzEasXZmfv4Xsv
ThsQjqQN3y9y7mqvHG6Mvl0/C8FBRTU8wIOuDmSZWTkiaG/DYV93xm47RMEztW96IGr+9Ptwn8OV
zmHxU0fR3qmK93zCTeVXdJCldWrmYCMi484WPd3itt4OLohJBKCczYuz3P9TFK+Rbd55Yv5lZe2S
jr7LBjRGGUEvcgOvuo4ecpIxaxnT8Z8N/W4b3XMwcOr3HG5nfspAuNBWu9LmwOizvDLzoYVcLobu
MikGaHbl8DYsvamuqnpOpTZ1T+UyXUEfRcf8OqfhSoxvCsHTGO1yKz9B/nFYU6CSs28RZrc+LT+M
djKILMKd6SMjuQ5wJRR8Izc/hsyEoqVyxHS8qaYWzFAzmub/nzKp/Z+WSbP553/9W5v+z//x39Lm
M/lnB9z/qZLy5/9eJXX+5uNsQATh2swwCFxEC3+vktp/E5gXULHZiyoCaf8/V0ktE2ehaVnev1e4
+YvCjR2MqqZvSin+SxoI/BFUYv+lRsrXonbrmN4ir/P+RQORlb7f+xWWYIyoB6+q/zd557ElO3Jd
0S9Cr4AJBDBNb8tllp1glYX3Hv+gv9KHaeOx2d0kRa2lqTTRQM0mX73KBCLu3WeflZY4DxgSd7YV
vEXJjMfr4c4z6FHAICwc0udD5yNYJk3AXYYrjI9wSRHT5H8GQMjZhb6/c8v+XXrdY1XG2zFwPlqb
7MY0qA/ldOtyIELml8dmkK8s3bVFEpX38w1FGM1TVVIk6Rh7J8iznd262wbBdTek7xltSRxXwnWr
C9YvHQutKnvjmfEeWfRNT9gUYg8DmUVUhIc7UqpQGCsCNSBp8+nHx7cLU8iltEl5H/XFtlQYI5qa
7RrZYD+QPUtMBjQdYunO7zE0DwZfHHeZRtMx1k2QbQ4ywmvfhNdsFcmoPPIq/PwJCUgSdTFRNY3k
bD3hEB8pFqjCrU6tK1/TMqU+3ap4XRPyJcFqoWNbqCD7qiNHYA2ufyxWxwenK9jcp/I1KdU9N7pl
Vsx5mCJ4LAm5pimp3bzDcp9I/0YryUIBc4LJYlyLxVtOpkUpmpuGktmA0/H4BbeKGJlwGQ5WYVax
kp+GDU6CH16Dl9bMsfqPmJaxlEnOMKnHkFLmGOyGghgBfcgLmpjJFKGzEzfO3H8OsRw3NYM+bGA+
U9A62w80Jo7RucPO0Vp3pucjAOhW1qzpxOJPFKJoV4JOc92IthUSVIwLRFLkRhfxXhnRSenTNgmy
M6vUnU0XW4DVJw+MfdEG2bqk8bBgjNYYFWE8l3NW6G1LwDXNLej/RRHiJMybc4AzCWbf7SxYfrvp
CfiZu6x1l8zjMBOW0UNfNs+T035aebVNhmxfTA3vaphPesYf6Go4eIOZrZN+ALoisYNc2EucuWyC
RtRk32jRmXv0pRqbkmyjeh4aZ0fWbFo5Zb8MgnBfat2Nm188bXxSCtabYPZ9ruX7mhaM1IgO0sSI
oPqHMMvfGpO+zSZYlzQDanbxGXLAUaq5jE1HCQ5ikrh5FmrcDom5Uk7jzKA1b/RY0sguwlVObYoR
sk2os4do0Fap27P8t713mkoPAjzfAawICTGTyiM+FJ1Ms/rius+MOvWXVZqcxmCylwmDmgo3Ymvh
T8ZnQQRu7ZTtbTGNmxyJsVsgZW+4cFPTsoiIk7aIcsNhXHNbWkzudBxcCi57l7AiXEdYvwRqWldM
H0qFAWweBefZlZKTtRkEmw4xBzYPki7WfTP3z/XsVxlogQl063wiqu/JUzmQ0yvtj44lsYM+QeXW
XuBGkR1LEHSCBgk/yk+6LgMnLOHC0tf5xqz5/a3Tm9vJ5EAbhyd/UjemxQFdM2lS0fHWE+tBOYC7
Xjs0xnhKVHMO4RviTDuE2rizej7vVN0tfRbqOsGy+YjrLjlDok7kuBK129ostx5/3DCgZ8aoL23N
pAv9m0y9O2ZJhH3RPpX6HD0ljd7W91bKQxPWa+HxrKhs7xnD92qU0XPr5B+0y3B2qo5RqIEjcDur
MvveYQ4xR0t6g+152dzju1lnOryVGKnPxb3MNxUotra0tREWR0VZQuzXGCKTQ2Dy04bmAyPoZeFD
PNXsXMiV3+WlSSsBuv7IzzdlzvcnZQRXyeQdEAdEKXQvAgIHwHuHXgKDgMHMKHtOAkUWb4Z2zHBA
KjCDPCNrMLrAHcxy3U/A6pom7BcF+8MMajxU0EDtSGGZBqlewAn1HQS5N6NDrqRpTJTEe024IpDA
SwZnZMEbKRm9cbC/C+GQdHikEC4JVMBfeooKLI5a1HIBL+l6CRsMz6TPYBOCIgZ1sE7zkEfCPoUw
UCYslDGQo4WN8j2WLgW0VEXxzNqBn6p/gVRTf22U/dlF3UmfUSuiNDQ5QF+5NczbjGOVcFk6fJZe
VveVGbskt+Oj0TCxmFEuP5+pLu5wbPpn1AtT7mWC/WKBh+UCGKwNKbCutP3YWBvJfWCRFPSdE2jd
9GkHTQZW5njF1Zw5s+kXcYYjqJsZtMIsN7xpF4bFX56gB7p2h0+HlOIq0nABIkGA4lF77oLBYoBx
q2HdwjQPN4kJ/qYZALfwcBPthABC6WaqU/RgMHPWDM+ZOZ7xGafLZ7AOY+Cy5M6uQ9zpmU/glUc8
m5IQIq+AzHOD6quaUT2TSsRFNeN7NPze83hZEpf/yuH7Rjg/Yop7yZqtnfk/OMBaQExaFkkfvstc
Huim4efWZ3hwnDFC3zdeK6d49CMAQxPScMz8r35GD+sZQkR2/xCDwaCSojRoDrDCK451uNMkP7sx
yCP9GO+5zqUOwpHZBZ4QmMcS9lEOicByAQ5ZlFRJTGADlP89emVzV0FOhpyVafyCeWreE86++UxY
Qlrao30ZWufazghmaHcrCZOZzGzmDGk6M67JJHvj6wCHM8hZRONDk6+zEbRjBj2Ti8Ze0HdYm9rh
poEGLWv3WobZmScW/+4MjCZDcJPMCKmAJdVbtWIThX8k2rucV6oZOhWOw65kto2Co6qUvMQMqJYh
r2RkcgXlNKArHrjWFDi3xmSfOWOR+1YIxwFe1Yy+hna5G2cW1qVxbYZjOfEgzdVIyYHNBmR2Ijha
3hPVDiyO6UH6Zst8RRiIodCsWk+i/imdcVwbLtczcOTNoG6DdF0rC6LNMLxVW0FRQ/V6M94bwvl6
mT7XUwe7uBeHDBI4gwgOZjIYeKaCFKYBHds4XiUyORMk8Zy8t8riiBaYXi9Y4wrmuHfYPYRQyM6M
I1PTiVx7RpQtCmC0ytlbsMsWN5sGlpmYIJS8897PkDN/eTi34Z5LO8IKBgltclOq3ZSDR3syXJqM
EK4Sse82NfoNB8PtIAidVPkqq909n1QsgulNYjFibHhwBn7G1KRlOoMn1RZHkX1ZJl90P9SfCYkz
9BO7wjM4BZIRcJIzDMxFhi49L9m25Ubrmti+fL7B1WBv8GivjI6MWZXY5yogbkHnCpake2o78RuW
q7zFvjlw1LM1940+nKd8hARzFFCiyH56292UeJRGL9PWHAOWwh4umYCJkvadB6kwVdx8A07fDXA0
2S904bqzyrXm1OeEvkx2i1Fv8pBzGIfkq1gmn5OgzF555FKrzyFnnFqIQ0gkTJumtzb5qrE3umH9
5ExEmqENSOrw49TfLbVnoRlzBB/PWM8ORczouOvDlWlJFsgsJys9XXKzqVYRQyNO7CgktNKB+PvU
G/BbHvsIhigAyIdHR1HUnjjtjZ1wksySNeL8l7HIn4c0CBlUOu+IkDalo1aKoqFuKjll1KQxNSnu
khA9f+W/RWy6QbEi3qr22ut0ftXiSm0qe35T0L3Cfy1/vjVgyiO3KFLyTYwfk6pkFCXjVhWsP8PI
/Kyc/iqcfIep6dD45nOaMTK2aPREukRjNAdQSqUcVez6viZp0OPSUcZyQnsPoLmjogFNfLq0CJxP
5VwNCyTPjBbpF1UEerYO63GnGL0DpK/NyFgGTDej+lsxuVs6RkTUoH3F0DItE8P3VnOLFCXmQPJe
eMNtHF7PXpddiQdyulAWDd9nstW2AhCu1mHObHVHaEV2qRj4wTAOZjF8j0lPdSbW0dF6sH3PRP1J
NVRKuGER2x6VevlKw+RBT8Yzxae8ToQ60mtzlYW1JAj/w0Gfvwm17wznQhKDS1DMa3YIJ8Gwu1x3
lnXB2nvbEA9tg+ew1qLVYGCqwiolPHbtrt2uU8OJVmXVbcc0/Cmm4pHHhrakpQ6qY84V4mkjPL2e
0KkNc5+g275OPt1+8fjVMvTuIuub/pqfGDVEXAU3WsRStEo3ve3tTb+9Boj5wtLdmGF/GXUdP0H/
1uC/W3h0H7De3YqIkppQXOpGf+XnuzTsd72ORmp+Ro3DABuQe8qEWK00k9gJQYzfLgwiAiP+4YwT
R59+hxq5rtjKVtRDDCvdkgfLsx/iIfsW7sDnvcSQltCBjCH0JVJoiazowsD6rAYkaFP6jU/nWgmO
nFZRrlO7mQ3H+Z0W5WiiGUXFHpvzlrIlnbnxmIz3le0+S/WTWMlzm/Z3o+5fWAJw9AS1meBYlgSb
1pk3fqpa3nsldPdIEeqaToJq5fHn7gbWeNoAUTtQ6zWNtJXIwdwXtQ96F7AA5568aLi78aufHgJT
3fVUkJu8nrgBc9hMTeOzKu3ntAhPyRhHOMIcNs10UzD2H4KjjfzYmzujHbGlgo8jikkcpAJVWmC0
+hBpREOFfFcocIVdc7cEF5qYCq5iV326lmhW48DUL/fd068ynQh0lmxgfouyB2X1OJzDuVSn6amn
JP7EiAqkUQzff3TrtK54dPvoifUpLOLf63VGnXAsQfKawMVfOnYMgubEa5yXthyIL9akU7k5+N0/
dO3Yw4AgOH6A6/rv6nZcX6M4pLy35ZNL445WdD96QZjIS8qtz+d0ldF6NM7tOwUnYqsb7+cGHtI/
D3U7engf6QfBa/MweXXwguTmMITx4R/aeAZbW4mWlOk/NPIM5kZZr6G9D6Lu8vdeHiJcGzLJW3A5
fnnGSWcPZ3cvqDc3VcMXFP0k34dPLp6mjhN31mbwkoyOoqUEOz31XnfLt0uH8CF1rkl7W49/a+8h
mrtp6RFkDp7ZYl0w7y7+tcSHHkKKm6RcyfAcTXslXpA8curOnNs2eG3+qddHqxpeaS2vHPHvy33K
OLs66qH3IdCLK5nfmT7STrndsk4LqqP+e91PKL97PlFcOdTVaQmUWn/0/LQlvOrYTjXjXWJmZfu3
dh+TKDxxKCwlv9f6eEV120eTWvqB++0XGRoP6bHk4zvSSNQfPtTFZMj7ubdH45pp+JSa2uGXBmG9
FGx48kRoi6njUP6rrIdmw3uqq9YBiak/C3siSV53FOPLP5f2RJFN+l2Wm78U90SdsWZvhNEmkdAe
OplQM5cOagcAJ0wQP7+6fKTvdy8qbH71+eiVRBqSOqRCvROdHvZNOvICqrO5HVcDj1ASaZJTYhfk
Eoz4j3IjPEPlOdd7awlP9BWGaBNDb+37I5l63QzWqRyemHQZS4sIGDU9mbkd4uGRIhZixJQEFYHY
26R0D9qgPTk6d7C0Sk5/KQwihmSbFIenRn/B+rcT1kbzwNv7EMqMCK/m35QIwExX7GrOWu7YbU0F
lMbLDGySFMVTX6iHQOTQDpY6an18NgL9ZKGgZz29dbSPqacNlpMKAeVNUaSojdu9CDvU0Vr62rAI
IgO788LiDcgc2Omqu6dgftx2vYtc260BBjBcNM7AjhELYWTYawQ9qPitHQsJhvhymkvBOA9033/t
MDKYVBK/TokcNjkyb94jTkN1heZ547IPizX/KFoPTUMyKBxgpQetPiuWjX+2GunpEH6MkXusBDYm
w3xMHEFcveNcm09PxYQDLLO+59ajMKl3CGphI21gwETgVVN5v+qq8mLFxXposUG1gAgMfViT3+mT
fg15t+N2vPQ+85y/tiSlfP2Vcf57UZJedseeCnmVl5e5MElLIoLg3Vus+JmF/URmiwwF4NhW9eme
j+qxyOv5gRK+ZnVLUM6/i4TDO0yH4Ch8TRwMy2Nh1Nz0HA5Nq9vmlk1rLia4OnvJbF6Oc9OSkDQk
Zzvq4UKED/QD+NZZ1f4fbUttR6JN5N2zjeKV0E9DnLB9+P+zdaCr5d/D2afw47v6/vyftg78+3/o
p7E5kmY3dVNY/F+6WX7fOli/mWjK8JgbpnAlbpw/tw76b4KJHEpqg+2ClBas+O9sthS/WWwiXMXu
wbAs/X+3d6Bs5p/WDux8ue6YEGO2sKQy/2ntQDdhWxld0CxRBQEuTRueiisdsYQjC2RqjNMnk0iB
6zHtYCKUaeahGZnnBfZeny0VFKCfw9lbESOwqBBZhJl6qmazBZzowo77TTA7L2iXJ0aLBgPF3ew7
u6MN6ZUybAJ9Y7rzQwDvWkDVNrNMQ7crzufeS+OhXiQahnGjz/bx7OAgD4g7azCwes2GDnNWTHSz
tSP+JfBwZ5dH7jKGw13mf1Arv3GsGKsc6o98NFbt7AIp7fRUIAdBwwbPMXFrI7EsNbFvLOwzoDlE
QYMXyxmfAhpfXIQjXiLfSwQkZo/EeiJ453YSNwmqDWbetMYalMxFMbEzVhcpQpOwoIevGlGRzq4T
BBRcGnvC7OimV+5sRAmr5JrNjhS8fNg2CAVi0V3C4WxhLO79pl0NWT8LI5acXFaZj3elGYx9iohF
IbwYELMkHYaWHlVLj91aR92SM2OKULnY/qyGxO1S0NLSI3sZebEsohkeYJ0Kf7OlU3QXl+GOotbb
aIw2PYRYMQ3vthbfKXQyvhbeKebX/OikWLt1g3Ym8bxFiIaG+oFSckfqr6C9FOBBlyIz8tNDXTtH
n150ve+fITBQMBJuCxhfmdvSIK75y3+DCGeajTgeahwHRQ5qwnVQcuxHnVNwblBS3lYodVLs/QWK
HQkLuUApiB8Y/Y7Q0ezDij8YiHlGo7u2s6nHitKNi7rHCnH4lB00SzBrfZR1x9DsjIhB4foWb/TF
bkZEQEVoYshFDRSpxwRRUBXLa4o4yCYH0M0moYbqBNwJiwrFkI9qCOU0SNewibzpJgbFAseCWq/c
R2H4GJWca1/ZCHpzDBmeGKCjOvsNXJSoK7MXPhLep1aU5zBJ38rQuQJzAJ8RyTadH7aAaLRpua0l
3a9ls84mY1vW3QqNJZIQHcAoPqRtA8MGCONzD2PP9SBFeHBj7wJ5teXtw/a5xUKRQoR6TEoi7cMJ
pl1em6u4tKAd0N0yPOOiRFPinK6t06sRh0+MradNkdZnbQx2ad6c8G4BMoQXQKFdTKC68rJjpqWP
fZsWhIRoYXIAJsjD7gxkh1uJ/yVueYHzstxLb+T9k9YIVnUIsoJGXTlxHCOBwKIs3TBsOsTza79Q
xSGqdeLjgfbJvflJcsWljhlBZLupFSeOwT46erCd6uhmdGmsSkx2/71sKM9MQiBrvtncppTmfHmc
vii8P8tUbeMOk72qKgpiGOJBMbMbwYiWBimyQdIIurq14vA4Zc2LEw23sky+Onww4MNVvwrs8STa
fi0VDzypoyLJ1uTy3hkdo/kw4Orq8jYO3UMeI3gdyvd8Ei+9Q/xdNg1fcxwAFD08soa4Sf3+GEHT
w2Bf/TQhvi1OzhxJrOOrAUaDTnBNPHENAPc26qW+U+wTERLwhdU4WaebFJONbzJ6HPSzi1AFpJFf
Xs4opDDUkUkUCiFuf7bUXyoMjX3Br7QFM0n5MJjDe2TbHygimQ+Kb4ph7nUtwdcyJ2SzQe9ALxks
5+Mp9v0VIU/kJAIFAnZSK9evZNq5w8vxMIr6CcEC033Du7VCnVkeqym+ssWrcKuNrcHkTOVEzq67
BDQ7xfWwxyW8MhnrqpaRCt80HVSZOcouNGIeFIxHLSZfAhpTBdYxlp63tghP8KPyr3hte9Q7UGQz
mwkRyKK1lG2x7zF9LDwrAhr/maqz3nQ8XZyWlKSEHHOqqdo3xN/t0TrWJdTgQFfHMfWH7tzFAWVR
Y4d9tMnGc6g3ND97+5T0x0bhUq54bK/gaxlsmMmwaAeqm7DZIYlILX+VCv3J1Sdxq8xCsn7hQx5H
dkAOIW5XY+KSr5X+uKOLh+JojYrrLnLI1VvmslFYKxl0bpTX7fuRaE+RgUUCTOl84ld8QLcid28S
I9oTvcoOqKmCbSNDXqNx+DHN0syxM7+Emt3wY3zQMrlP8+QlydTRmgaW42W7jp3ivQpm8URjsZCN
HtyIzygV8G9OkL5lUfk4Angt/clYukp7T1sO/k1bPhleTEN6oxZ+ldxqPH40/2fIkdPESNmYIbRa
j06Nhhf4tI7ypYVDJyKi/odZ2icbXS0ywlOvjORZBdlOeehVtDXMkSgm5tghH7d9Xp5oX3se/GYf
WtgBCizki8TSGeyN+bKW3FacpNsSarmdAw9NpPHNJ825Vrq+MZVhLdu4e4lQyAYURlJUAasZtCP5
ZecVj8WX3TmkMocrfGnIG1V/apwiWaUxss5IYJWyI4sHUj0k6KK5UEW/hjYzn+uVaq37A44i0b32
lv3memR14X9NGI2lJdTACcC74wka3FecF6h+uc8Iawg7n/n9jPcnBzmAZcqLqUFLG9muen3gL07Y
dzT75qu+DL+TAQcCj7uuQlUsZoNEdnSnrxZBv6Zz3cZBkRajv3Lc/tgk/XzqaJZNzk3en/RtWHPB
DUv7FDg87SJkY0EdSLYfCF7ibNgXpX4xmGzEVnKKOPbMI+6Enr0mfYO5fWh5M2WipzI4eWFtybQp
aR7bkHjPVDrP80g3y+tZOVk8wZ1mq45mSMsNtoEIcMIJy+BeGd/yMA32jk//hj7f2Uybs1syj7UC
3V+VUu4tje+eqfw7vyqzVY4dBQ1rin9Qu/oiTbaTwrzfRuRTq46kOov8a+3Yz7mZbuMkuXPt6uBx
Ft6MWfSSpf4jS4xH5Rf4Atr4JeEbukGWBr/f8h+M436faUzxbdOR69ab+J1S6UR0gDvvg4wrUmFK
8pyHc1+hvaEkjqEcc9uAFxXwFgGAexXR6fnREmA2uurDKFFSudQGNeZpYlU8ZPmrHn1pcfM6NF+p
1X/IBAtUPFYrc/bd8ulqhvY6hfVNJvtT75C3xwN+qPXujt09UJ1jdSsdDCPLqrUY33tbrnxZoflX
CltAc6OZsKaDaAiZc7hETvaEjO9YEBSJPPs74MHOgebgw4S09SfmgFOYAGv4UwHsRzOLNuy6NmBF
7rs9Y8th7runoCztvNu6A7esYO0I4KYTQqORsbdqdlGgb8v2dagEMQZIt3VJzAwVYIBAPwkPPeYw
GlHlQStzjeGcGTEESbaeTHbKiR8FYTr6HkKOlRlmHM209wZl1QmgpxYzqBtQtiv3YhhUT0+NuoKd
PFbW8ORQWZ8KsZsyCus1ndtlUb02Izm2wfbvszk3JrS7GERAyJpcJA4FXt6blOF15xhnYg/veQa4
V3pKLrtG+6oh/Py8/qLheNMn7qMRZm/d3AigWzutqy7er191K8/Ul921jfbMGowig1fV8QRX70nu
r0Wr3srA3bJ1WQ/8r/qRhvA1jm7Txr5lEZQsTbQxy4F9vKYXD8QxOYbZ9DVUFA4INgtmWexT27s1
QuJC86t06sBjPeq42uShMGatjfE+RG6wi6R4mYqyWeUNS2VQESugNIt4T22Er35N5oXd0BY8KV37
Bt8JE0nWQvUZGk4LyimSn8AW5gok48ZJ+E6FpTXeOppZbVDxfeazPWkc/Xd/oJV6IL/QT+YZFcJB
453dqe6MKOPBgHnyAwKyoV2tkoaJZRzcZkXFgYiEgqN/eDpcgqrxNfn9E5CHAyfPbjIOxjcrDF4j
I7q3/GJNUeFG4TZbsOLbeFN4IwmkTrGvU0xDu+Pg0V3AvUobSH1kT13UUoTJPTEhZd4z6gpw3bJ5
WQ6VfmyjCjuPRtmMuaW2eNNRS4z36Njh5qCB+w6IajNY6b1eZ6+eLN9HOW0Mo9s7XfkwKPAi2nBa
LI8mPSh2SKXfmKWLMDYfurFYRpRGoFAhI+vp7lZzvSfCG5gbZwEV/gKZ6NvC6F/dVt9Ojfte5tOx
dm00ceaTjywqG3mhRgJwlur5qTK2bu8cM2yDBlm3FvtgZn9nJuo+lsS2TvAyNKdzU3JqdDt330GB
EbYkMOPldbFW2A1zHvf5rDtkos9plBrAgKVrV6BEdLXyI2dGinGdf2S5+i7l/Oz6AreZzgMKs6JO
A/CIaTEM+lu0xvkS9mw/eTQmQgvf2uSq0oH/RWyNxewwmPWN8zWhx+doG+k6x++YSPtIKHaTI2ye
z+E6HsiRSyoqgP3//dGOa6HTs8Eu//1g5xAG+X/+x/d/y5P+8a//OdcRFs2+lnAtx3LsP2lS8zcJ
3mm7yuSfM6phFvR75t5yf7MNXTDYIYIrYDz/krl3fpNSd4A/hSltiz/r/yZzj0ae8rJ/4UltnYGl
olaMPwsc7F8z96MfO5ptY0Mep+az5j4ymv1JWGJjltYDevq3MSxQNw8bvVJbFys42YlqYeQU9zDM
egSuXktas7H6GRSiNy900LPe44tWzqvm5GQm9n2g4Uwz69d4xj25po4dN4L0bTTf2jI7uN3HyH5R
97SPKhMl4Fx30+ucl8uB112iuVyRnQ9hxUQz70znveZW+TDhEOnZgiJG4lVugXHxDcqRnjbWecj0
kRMshzAjHl6l5R5VGmVLX6F75u/A55XZ8hJWsPb5PmV9aXRmwS3N2Al6dUDsEho903B4Mfp+50Us
BFZmQ78BpzfekJ71EmokpvIzmDsemvyMG+XNTnH4kC23JUuKKnpGw/xesLXPGvdBUJ1A3W8jLzoZ
FRx6Dq0Nbb0281PVPVvJObaPo78d830WhSfdeayKRy+/EdQOMgbYh3OBbNDznZ5wpCDAZzPijVuX
VWppyk89+4RxXZZ4DOQJ1ucsPYsoor42kvDONwye8y8Fx420eXDwIxooacYY+ILWNeXchg7CFWj2
MdJXnnfTE7ExQnJgollK8AyDl58VfRWcXKX2qXFI4PKc2sTcKCMP4f0Sf5/l5AwyHqI9gEJrbMn6
LNhaLtw5ljruDMSrASDRzWR/Va4N1oQ6s7yRySZ6nqDb6Oahlh45ATtcbaPsD95KRnQu7WbH75MR
G1mU82DeJNUnSgmgOm07ZXIdc1fijGz4N9ZwYjR6O9Z7g+SQPudBiytFplst/NaNq5W29zXQlOY+
SOu5i5lH1Ec3uxLERoC5rnzMCzSoe0s/uZhQzxZFzPg2edg6yEXlQRLsRoAqCYhqfBXmxkedGWbq
kk4IGkpkwjE5qCneDj2yST0+aToJ2cRfcmW8Fln/aXUuHtXXarZrORY5qh6/+3SxBncvYnGR5nQU
dB0bxjaOjGMvujOOm2VMNqzqCFXAY4BKjaewpAnIsATp95qztksPhrmMzYMVbUnmVMYTLVNIkzEo
DYeiv0MSORkfAJKxWS9L7GlGXB07u98kgRvsgzY/dWy1scMQIKo3gCYPPgcXLqYef7mBwj2D38W3
u0uNZ5WcWUQOuJTj1nA7mAvXePEHXOBj+jriwFnQFKvs8T4R7WnURkYCgv8k+xjRwGNza9gUvXhw
Uv2tN+6nOH4xh7FZGhKkcdJ/2KONTeETCTR4sHTnkfVxKpeJxYr/1u+4pamUa8JzzB8Qjcwa8ueD
ZCMrH8FWGXNQU8TLSJKPmIer5Wg81h6bJW/O7tyjXtDrC2E/tl0T+qVP2VBtGEUfqfAPXZ3f2iPQ
z7ho8/TOqo6DI84TzvWkMVeVEW+9Fgo7fk08/jCQcnQATfg83ODLrDGaBpeqhNRhxqMx8+ZLLd81
k/AKgtAkOHTtqlIn29jbZOgwsrG9TVdSdHd1BKiVO6e6gYExwTE4R2fBV8CozdKTZwQDF1oT9wY9
h93krLJJLjPb5elzzacRgK28n8DlWS7vE0vb9WZ/tjnUa4M8u4l8DRP33uSWG1Uv7rSr8Sh5DeHQ
tEKH/NTkFa6NtcP2s5IKqDwh68dTKUWxOdrdLmUSFUpKz7v0J/BhyIPoEe+0jZ3+x3KLE0tYqNox
//ITdRro/GMjexOafFiLtHOPtKawO+L/y+bf8MdtYHw2I8hmlR8C/MqiaSj8srm4dJj8urOnd1s0
d3vdfxowUjpj9Bpo3rOd6PeTyV8Au0nqtX+KEtiIT1gpKaLDLMWvjlGwf0iQ97keiss0OSK0YsZ2
wulKgEDX+O9ZKiJBeYioPlhztKUNCjOVYfHpTCX3pikWdLX3wyWv/MM8btWsWyuVh0FZSxHOOXY9
pbZBl89jge6KMdxlbAnJFQzojfbWDXJiBPGl1L2XJOciT+lWY+grp51eoALJ8ZjdsfPg7V1mSF31
OPKIqQb/nLfBIU3vJCVAuGKz7HUiQEGBIxMalJFxfBf34a70yI+Zxo5GsrD5bDxanfR8a5B2aIh7
d8nZbG+GIvjAtXkTKN520SIpxS6KaUbnXe6nchO0E2d2qoMoraWqI3FojUBFQXlFHSI2RTLSeflJ
hcZVGUzhiNkf+YmBltR40llfsmnNtukQPOMhWzd9iUaGpk0KEpRx5HdWHNETE6oLeBdG/JVo9SQX
lYEmLbEhnFv9SR/lzoMUZZpJ3kBjNkAbNfUR5Ymk1WMxVC/m6Nx5eXcfWO1ReBNCO6+fmwS/3QgM
zy6mxyrUf+wMZQKulDvbG8h/A1YtJuAxd67IxEj2hu0dWQA8RdK3LHnNexZjwBU8lZRlvFcOtuKu
IBtg8ZjGtYnaEbGglZ+NmqeisEbAeOvKDKnb07VyHPX4Oy4ZTtgGmXoC9gxVL14y5qccLh+tPehh
UbKlQgaJzCoByugrE9uMr7FIrwOxGOLIWbF6QCKowUsWg/uQu6yJVUseTAQcXGCVGfm5MKRD3b0B
/V6cwpkhaEzYieSXkVlaBcZNGdUojXZR038CKRyVG5ue9bYlWyY95yz4ZlWa+uTdre9JGryknY8M
NZ945qiYegd4JIvWlJdOH7FRYwWCFLuEjbVjBn0Xk8bx+/aZ5j8k5qie8+wnqOgnja1o1YfTJs5A
4iRTXJd6JJu9QEGOZcHGcWVr1lHR/1dnLPRKIogtAzqZUK5VQjMzjgKJRamDvwM35K9ve3M7EIK0
PYXEs9b3cZM/V4FJRCfS7iXnz7Ux4XdCAHgbpf1t0HlI/tuSPktaaVTA6xMNHRjwyTSSKx611Zgp
OnaM55I3hB3W2xCXCtOtRT3nWTvBByAV4QfL90+HSntXaqeUi26F29KnCp4eFeQBdj9+FSEDhqnT
7i0JvFBaYH3K7fd6bvFZZgsCg9dWPZP9+E6nqF5NXkmmQNx4mBqXWsdEAHNmuXQH8qWFUB8i625U
2yDC8LHuGPpVl51P0AYhdDxFX62FL1QOkHHdDErLEjRJCmwZfG2mkZRWLvP3mjnQQmQm9CWFVAv8
obQapP0lq72fEq7Rb9vnzijmFGxyZG40F4DRVCkXsSNPg5NSC095YeSE5kr6GPGa8L/IO6/k2Jkt
vY4IHQkPvJY3LFbRmxcEycMDbxJIAAkMpaejiWnhqtW60VIrol+lfrgd1/zHkEUgc+/vWwsMiCz4
QYRIeeEj+Uw4+qGCNQNgqVtbNtmskI7iajAcepiTJOQx1SsriPl4zdFmohqcmd22aMXftK62A29V
9hEcNmT63eb0EuG4XHuGTocMp912SahjbHqqLHwvGeF1xN7Bjrk6jY5DVsAHZbwwOC0rOf1Vq7y5
CHP2NoZRc0nWmMYKrszARvfxErfBgaPleIX4gwJpqO7ylLi5PWYnQjaMyjMLv3pb7Fqq9UoygapG
ogw+bnd+0wvEiJ9edpu5SqkeLfE559Ms4+6E/+aVHXW5Kbpgm3jP89JiEmChil4M1MgddlXRzdfu
MfHTQ1hXDyotfgfzbW7KN5sT3zpxxKW0cLxGmWKfMqzibPwZ2uYjkHfYindF4Z5tHkigGE+Ttdh8
4XRBN+/ijZtAVp0MDTPPILc+exxlBz1toHa81RwM82/X56eGPcm1oS89a+9ttP0bPBrJcNZfsd1S
p6lhj+sKO9sU2v4rQoovRU5gPI/7d5PM0nPUjPzdYXN4sfdCNksh2igO9BrR3DT5GXfjcYaPmzbi
0416MsPBqavpJBupwRUrkJtuSPdBUH55RbRW0dJTVaCYbMgVS6C+TOi2D2DQmGjfAkFoh7orE+rY
PaeZ3k4VPC5HsaTWxEeVeVcGwLxYKC+Is9ZX9zWDrhNvj705+MmajcgeiD3rX/1mtBy/8iQ/+GXo
rJ3c3NXENzlKGh/cpCmi6d3s8H4m6jeCuupOyk/loTVYOZZj4hPjzB9Su7+DhMVYvd0mloJWTPRi
bVTepYySD6exv31Xn0aAD61DYxIiPX/6/VKGKA13uLdHKKsAVG5jaGw77TNMsyH8BLh/3dH8GmNr
42DB5QZc72vNFYWf+YtOjQdqUtx+m3QveAvQTKT7QxzXKDtkVi4Hki+qmyTXGQ4ZZc2dDeOqSBqT
5TZ+BA97nOz689SycMiqL6hdR13IW8/1Iw1w+qX9FR3J3pP9Y53E5wDAC6nP1yGP9q7dbgkaAHzg
ZDXI9JmB4rqt8Z654urCn8kcNBdFf6klyddh+AjYzq57dHPEbDv2ifETh58jxT0KIOx0SufQlKiP
hnxXBvltnJOb09kvXMtpAET9expGUHTdr67IqUvUznpmaZDk6T521Fc8VdUG7DOL3IbGeTwPp97J
jbVrPvk/bKCDHsJkYdIhAMnNRLuhplhPZ7Zt/PwN60bAI5eA+lXrrBQYvSWh70bFF/acTSdc9Bzg
7ePx11IQCIZ2hzcWzD5x4raC88q8Mq/ZvTuqBIBGfK30xTFhqzyp4sZQetfkvKmCzOQjhdjangHB
uCGXSKAQFOX677wKLj7HOdN5l2wBmZq8V4tiFfjbUzzwePSoI/mLhlUI42i26i+Hq3mtuJ+5VCfa
GQcCECTururRbGk39Rk4UGU8IPi7xmlDoQbRI2nSABusKdG+YYcFk72asMVmUp+TRR9bVvIumZqT
YiBcBggcHZh/ALdPLebZDAMt30WaNCZCeNy0OaAxH1dti7PWXuS1ofemcdlmfLyTmUH8IrkForgP
AZ7G7lKrrcnos0Bdq8YTOMNrIFfZV8qhA1KccxsXi+4oRxC9A8MSxr3VsBOLbjdSbG668FQkzFex
Lla2e/Mq4ieIeuW0ZBnYhNrMFnNMJ/XkbBv6lXmyIPZQ/XrNriKdGkEcGLtXow7epnYigWr+jMhY
kAnwqW3uQgTCsmOlb2bmS4haOEIxzKDhy0dm4HL0qJgmS00mRgR3WJavNttU2nOHKUTpirrYQg/D
YBO/Dj9iy3c45jyWIzsuzOSrRH5sccMkqLoTSJEdxuwEFIFyWxhoMCJtlePdZXPzniFUDhF3e173
PM4SGFu+MxhMWwyKQJHw+Jj4gNExO8O+XSdAvXBW/LAgOQxInHnkrzRS51LJj2mxPAsvvw5on50c
N3hIxF0gitSIoW3DYKdrvA9jfAoGtAomCumszF849VyiqiaZzBHfQDYtxuqMXIQP4JR/2eioR39i
kF3af7QFIwhhdbmYq3mSU7KEpBQuJ0Ji0LQFuGhOrKDkzPHIHnw43IDPgOLwq0fDqYQebGoPrj3a
7IF5A7rZsXbfWQf/tdjssa5/GvzySEzwT79Y6Fl6s37dwpAbV0nM6wdfd88fvdLtVnkNomfjVixe
79q4CSYlDK2iA3Cp/eRxsvDnX7+gFGPiBrcXSfgI7brKhiMJq/tkQN+NTbzmzxNgFxesk+jbHOtm
YJ7kvFVYyCefcUA/w66MLNR2HK6PGebysAcmU9PaIMB5FH71GC3dnH762/jBTeE+1zjQrTh7Hpjl
DbjRVZVdYxdmM850PVX7HIc6PNwr8dnPzu9hkzgsU0qbR89QVtx9A73RsIx5MS3yQr42mLMXW3vS
AO9a/O1zm7/QlSflW4it4bcPyYimEeU76kvIIearNU8g2NOtA/8Lz/bK5hjRo4wfeUHwJf8W3jHv
w1fTmw5KBM8dqvnQcz8HXj8zCvqS8v48jE82avpG/cUjy9KneTdZZ0YI7E0CdQ1Ce0W5JoyyozGi
zY1wVyG+d1V6LiPe1SPFjm76mOjAFOIr5FeK6HkMHA44eZ1jjac+d36K0r1mc7vTafHRZHg9TKPc
+NRlZsSZgztulSnQNZnmczx/SOkAEYs+vM54tn1a4LHML+7UPGeuBQEu3jUxJfsOA23SP5iN/4Jk
6x7sHNmmQW3dqnqy+RMbbfQ1MFcwCJzadvzADWE92sFRm6yMcosKpd4NoYX2kllmXL8UzrwXJclD
X1m7vqx3xlR9kpQDtzeNJHfQ5QnZvjBmJ08CvNIgC8AwxPqeTe89mamE0IWoi/k9mNXRIVZDfPCG
LuXHMfvDzM4Q2uUpYr9UQsXRfO5L/ddnaroauWm4NBqmyD5Pi2rU4uzbcTcZIakE5vAIOOZscukq
ZfddRtw+VPkycL9SCUlubAecntrPAaBYEHvPbSzXimpAjTs7M62YYF95NGzgbHgcsKql1PhMXqft
vMcXTxOff06KMFprRvHrOnTf+tHiai5Pdcxl3iLG3hU7JRkSk9a+FUaBMaNAQJWyUB3fKRLuK0zm
kG330ZxfopJnLbS8M3tNGE1Lunk017HF8MtkyR+Myb1pM47iC3f0e0glDev9aQbTF3Qb/NI3sqFs
2jr6ZjNMvy35BG4ZpHbmeWC8hjLSR7Lnhd+gRm/pMm+eLU6a1VYw/eipTq+CNn4KdM8vMhsnq+3u
YKXd2rIGHVDs8VQSt3fWeu5/qy7fj2ZyreuQMJeIOLVWj3NWsiyst2USf4ba2hLJPztR9xgy6Q9I
RNpufjCF95wYixjbsp+jsYfiCaWOcCKOlXn6CrJEbGcfVWFIgSC3Cfj9xS/A914eeiX2qc/rpoyg
fc3IBsqJ7cbiAUitdkvFbRM74S9n4l+kPAeBOCCanIsMNQgjlAK+Nn9sicMLSeumpLoMT2alkBDU
sGJMpARhZcarYPEUTAGPaL24C2ZPPabIDDhTgiVTT0FfnKhyvEq2G4UtHoJM7E1qlHEW4k51Til9
RK8xL23vPln58oEsxuckwDQFPDGdbSAE8XOBbqFHu0A3/cslIcbaeFPa9bWf0TOgaRiN/AiFdSd9
98VaPA5AJO+SSvxywuUnvNhECB8AndI3ggiaBTGnWOrpBc9I3jM+S2bCK3VJKZhhSTn6N7V022tK
7n3BUpnuZkzq1qYEH2h59CjF90N1NpeWPODeLZVyzYELzZzb+quASn3XtA+OYbwsUcuAe5Okes8K
nODTnHwRSoZ0TA6zLr9Rcb1JSvu2Ct4QC4Fhps1fB+CPqffnUbHw/sdFREqlcN46gABkKlYKMEBt
dU8ZoADCmKsWcMCc9XvDgc0PUKBZyAIJ93/qS7D8IjoYDqz0dNY00sJTApaA9dclifVdx79PwRbU
9nRSHhdZF6AB/CQGtO79AOigQifsj/Y+y/trxajDAohQhjyIvfrQuvVF8BPuwE7o+P8Eio4EqzYL
gJ+hz/dUufsK5sIYYj30R3L+cNpgMnT/gDOE1kMKrYETyzPVPXCZ4bapnnsXqEOz0B265C6G9hBB
fbATTaAAiGNCqhkqBErhVQIlAibgYUyjk21xNjcqwUiKw6pr3xXs2vO+u4bwJmrdcDSiPilb+mY8
1ZveW6Njvxt4GnsiBlmRNH8kDIvWw78A0yK33MO8KChhXQQVBNsFflFxJyxk8WhCxYhFswdds8mc
GRyEHBjxLwgNKJUbMWm8l4oDYrzWsDYqu+X75NxFMDi8Ab6CircMS7aTLT8Nj3EGzI6I6IpoOXfC
DPFgehgxXzADykdiPsWhg9ZgoYCYsX8wwYJUUjLPCUKsmSl6ueIYZiWlraXhb+0kYJEcwAhnXaR4
ln3yQI/EtvFU+PAnmqw8jrHcT0BKBmAlRkUlfqGXzAgAvNo++GBNbPAmou4PPriTmmWjBf6kYUfi
M8wlVLslX7CHWMNOtZVA6nhPA1BR5PpISNjHmKGEh7nW1/xTTXHxQK9w0ODHMTuqxt2ptlhLxn4N
4uwZZEvRIcCe2c7a/6C5BOPGAu+SDk+j8WWM+xHyiwUBpiV4YfGQKSDDgH7YhUz5e4gxzdji2oQi
Y8UN1O6pulRLWRk0so+PWG9L4DOWKl8dq3ninPG36AntL5QaI0rwqCKq8RFo+FSvi0ovPWA+SDU9
1xTYDc/pnfKA38hqGb/H9wxbCJsuhBwvLXfgZ14IpNEgBqKjaxc6sPXRSdyUY57YJ+7Pf9VC3glA
8LiNy3gotx8C4DzzQukpC9IeIoHcU8/Zvgbl087FHqILLyRO6IlVb0OgP7XLUMXj486Ydz+DBXIX
PlDGTrEcMPGxqOpQa8O7i/Y049Y+jSvWOkT1vYU3VAIe4lS1nJz21sxEGvIXJEgCfuFCK0oXbhGI
4k1S83aDgkpReMb3YPCypp/KtgPwkWbkajNVhUANpUMk27bzQmKl5ZcOu5uXc9BlvHxoAusowSqJ
rn0dwCzl1Bt7G7VX7HBJtT8mWExebh8MSrxV6HyrBdakoTaBGNorS70AufnyTMg7YfYzLgg0Vi48
zqSJgcE4TIZ99Asah9FAM1+PCWE/wNWqKc6NkZj36Wjw/S7e/YjPJWBOjy2bqEVCzCoO+fsz1Zsm
dZ9m5DAr07932WLuGunCKeuMlbKGz0IP9w3jLZmZ+iuY5q+iZ9KZdBmsl6DF9UlwmOzDqguGLw0K
bStMn7TacldPw+mtbmJKp3NPrYSqVfYZUzWZMzDwmn07juHO9h96XnacsNsgOVvpxrGOxIZu3YDh
jNqpIZ+98pIEoKZ4PwX0wAPR4+3lSRDxoOIFX2L+4NvnYhRrwuQaj5BDj8XIY8mpyW/WfH7ds3xl
pZuwcbBvdg392aEJ1X6PLmd9RdkkK3v2N2pHeb3uwAtlpbEdDRiRSZ/dcd4IQERvPb7gM+f5doBh
GN61MniQlfUQOxJXMru3MrGWtDx9kc66jmH7V7OwWwmTzLrPzpiEGqench0zkD9y381gz2kixq2u
kO7pYa9m+DDqTxWHFzFoRBwBbMUIXET0M3ZTtcu4rWBjCVYQ6/8IftOgYEgYozVZdX8HB4Zz6AdE
BX7dwWGoRz3arrpv1bxULOQjGL0dRiXl3c99uk2K6Zuh+bEoRl4pGRCTS5zPu0EzFlXtuVPDrgUJ
ZCBEYKCCWVc794JtcZXwY8HvWjTsokpuKEwKdrGjbzVLxzY9C9K09tB/YmfBq6SAQzgCVs5A/dw8
SdDCK03Uje/XuG40lNOJG+Xa04ivXS1utg9eSPV0/8LhAkqL0OIvgZR0jXDGWfnluPYV+88S2iQy
goQ9hnCbO005m6Rxd4Y8c/Gk/e7HqAUMCUUx/pxqzcSHFPKUsxakEdNpqNmT/WcMaxJ6MkTMYv74
2U/NhgVoWa6ze36TjWFRae3J4rngujpKr/lSs6neXbt/KBqIzSp6nYi8em3ZrGJhDZuAxA5PWO82
k9SVxpvuip+JyFbHUmWILib4KnAIOzUvCRtF6kBZIIpcsYpDxJM5E0iiz/KvzfKEGRJxudeSQGkF
6SB1JAWtPj1CNUHeew31rg1/TRnBCo05KGfps9Amt/v24NfmK1/yaxNGFJTyIOQUVO8cVLNGoxkS
R29hQTa6BVzuOLvSgQTV6Uubilc2aA+9UA+qQCmAJot/mVjP9bnl4bawbtLnMm5huNyoUh/SYubJ
bXqHovTl6v/9pJn5b4YX0l3/edbsv/1rp/7vHUL+8X/Lmjn/4rmLjcX0qQX6wiXr9e/kQgJoRNA8
T9g2qbL/lTVz6RC6Lv+55fiM6f85a0aHEPMLe1RBLMyxoMH/V7Jmpiv+Y9aMEqEfBAxSTI/fzQ34
k/9z1iwMgZPmEhlTaFdMHO3HRsaQUER9P1E+yILoaEB8MQHk+RBgFCQYFyJMwtuXnadegaa7y71q
Y3HpkS3LmhG3pqiD79Qd/maa0q8RvBulv3NNvaFwDvzJvArdE2boVwPOTqASsFB0yKiG7g+xvbO1
CD4bUZBjJ8PdA8QRTcTMpv8R/Y8y1bnDEBqTpKI+ph/rKKL2gAWdqfmMUjTO/WfTKqnQ2Nsk8LcN
6lG7qncBO5IGJamIGmsTyoAukvPOzwyIq/ICIPwFsN59JKwbp9x9NCbsnip9Sx1YvQR4ifRuiprX
JFpUq/saLDwV7BgHW94r5Kk2EtUUmWo2m+vC5Qdfolnl+sY4jwGNVsvRi0wMlHD2DogeJtLwbT3u
fCbrBvLWelI/RZ1fqFftS96stRftynGibAiGzkb/OsYdLrHFCBughm1QxMrFFTtxBusSUCvBpi9k
uu+JuLIjZh7bkpKNsM36E7blImeivyTKRBncjMVMGwfyeV5ctX0a7k2rP8XTzHaa4y/TkHydtmSi
BkQKsEXgMSC/5Zl4kshwoSINK40etwBQMor4wRxq7pCLQbem9k2rm6STJGk1LZ7dMS43aTt3zJXl
Omv+4VQMHhs2b5oU1KCabUB7wkuGL2cx+JqR9ZKN5gdYMl6qJlgQ3hSe7sefLErfDGu8TnbAGB0x
MHLS5xFRMCSznTT1BTDXkZf7KkrMo5LBXb0YhrWZ3Zle8me22sciEs4pDCKDPFx+jRY/cRHX6BFc
VsN+Z/EyGwHiZBD6djNq4z4G59mi6p0Q64Zj/Tkk5nOouAKNOn7zBffNMLkXKeEuZML8WtM5tIz1
jFAZ+cjIJZ5cGqZlhMt4Kq6hyS0NEfPSAknhhjU9h/7yJ5isS0qhqRuzBpj9O9/ErYYK3NmFtQ6Y
R5XEc8CmlfsRBfTgd38lSmjb4jXAx09UEcMgpNFpIU8tEmkebqdMlfAp+PzZJYgBF+E0Y1iQ16F7
703xA7dgC1eSxHqyuKqLxVptoK+W/XQefPZu5OzONkQGjpYghCEMkzA42PmfkltejBA7+R9qbGMh
eGDLnup2GwlxM7y/vZU2d16RsOXBtO0kpKsC5NvDYuFmEIeP283Mdc6HVS+uboXNxTTwFSHxbpRx
yBerdx6QWrBYMg91uA9xjVbl+AjfbMUy6lER77MRhMuBE6UZsqv1CMbZw59pTBkz5czB8Z+S9gRa
/u6iHO9Qj7uLg9w0KKa0mfMugnmTgaxU6MotWiCc7glb6uCSLULzyjiYi+G8Y/409uHbwvYaUKCz
GHzwxnqLCINWr3OIQqTJJTQFE6iGHtnkeCcHpbpZRH+x210mJN7rnhYVsIlNg4R9bqwtukrMjJCg
3YySR39uhPOY/MPevnjc7cXoPrY5HbGYzZj4k6J8J2AEqlUe/BZ6h8ALP4yw4M0CVXySxZfYsgHY
B9xKreAPm5Yjf3e+wSTHsM2bPQP9RT9vkZMf8dEz90Qg1T4HyHFtW53zxVvvIJyJEG22Hkp7qlEM
iBbNfYDvPo66ky/y96BI2AHWy98M34NfvHuGOi57pGJ2UQGM2PJM0Orjozk3fyjlnQhB8vkfZpDK
XqdPXcv5sAQyu6okChaAHfchQU72I3QfvPg0OeZLzW6zrPtdNiDzK43q1vnkqUS1T6koT0P4nhMz
slhG9cBm9+7gH4xQ3qmONYtR0qq27AJjFGARw5+948DsctL5vcHBbI7UYWQmyxv4VUD0aakSCCoF
jUNfl4pBMZDx7KaLUkbBc4/yXRS99ksrIZyZPXF8PIz/KCzYj5EpEZdSZZhZQ5T0zGOWaMR0qITK
R5vqw2SIHTPyL270H5y+HlrmKjNViZEJY7Dso6hQ4InaWVQqVJOAa2oP2G7PXsGmEhaspoLhWv42
hDg3Lt2MgJKGUOKdfePOJhzgueUJqgpHTGodBvWOOHJ5s9H3qCh+1PW0MYPpsdbZR0ExhLkBLLGl
KxK302tAecRYYh6xdr6DDiQv9ZIoXho1EREtEr4JBZQI76aikJIJYO8MqnWVnvRSWGE0gKa7XxOJ
+RrnoiPUEP0IHVEqzbL5Ksg3QK+w7selC0OMkeILy+xgrD78Ca92XYb6ubXg0Y7sTtk+s8Ox0o8a
AC9UmjOR7I0T8JYcB47spf0O+yM5CLKbkqrOMFaPaLD2Q6bPMfpea3EWVpR7fEeiZCZHrqn96Gb4
0EsPiPnD48TcM+tpEw5LV4h92JXLxHUUOUsqt9sLakXS9vcQBT8bSKI6/baXW6z7Qcb8WnrJe2tb
/BS4tJtgi85CPYWUl7JJwwqqPgkavAyZvzMqNM0LtIXSU2rFHlE0B4A5hSgYIpc+1JecopRKWE3M
/K55qK/wcBi8sQf10odu6Vip8J3IpSQ+RfuqoIZF7e3X5iDPbOjFECGnGbKrHsUte6IBR5M6p9DV
x8XKhr12dPw2Y8lJWpUd5TtdwReDOlitSu4UfC/jlqYYVZwTCDL7jh93GGVzdoOFTDySjwfAqqdB
XUzKrwpOcmnZO7Nh9MeRC+7wYBKs49EiIlC21a0vPWymlf71o4kNq3KCjTvnp74fTjKWT7biYWBO
FcMcbxsPQIpFLMguhOTVWtf54j61ylMQDANSGlHkVIKzBSBsF0eycHHDAdSax2pd0/0PFdDZBp68
F8dvw6yGVeUwymzM/uTOcbaHwXOCY8kvvDCcE++VwvXBoxrXSvFoJT6jaKbMjv/A5H1r2eMLuaCt
5WYPAORQAGf22inYM8EGKPKrzTiRS+4l6U8+Xoz8uUvv+SJfG9QFgeXvwsLclNb06RNjksJ4qkKq
6lzo3LUkRRM03sFsBQFMewXf6AdjorVZ5hCqr3ZB014ckdAHy54J4XHZ5RFvWeNrGKm70oO7oLKn
jCr3PGrNb/RrBDy1CXcWv7VnfATJLbLTVZlNbAySvRYGPvKLk1jZGkpUwdW5YUJmPUUth9SkmslH
gwvtneS2YPi6QtC59c+j+oSX+G5axj1DcR4e+nugh6Sjx9T5Nbv6T57NVI6k9+hb4t12Tm3+Gk3D
q+NzCW7bJ4hNrLL0EyTgp0jRuqyhefCCZqdb3M0uNHMOuBk334hqNOTJl96pqZBgabY5Nju0nszf
xGmO/Gl/op50H0gpmlaAbxLVnaspveJg+hMWBQhFQltcRGXrPRv6NTWA8M/6OdJgGvuew3il4jcT
r1piUgeP6u/JiM/tROi18ec3lfGQ8n8somBe1LzALGWxc18axUPIVshdMLycU0lLLSyvQ6bSHIpe
t/cKtPUqOpQgHIIyKI5xLp/MkfGPBLYbcAmPvbtRvEhCdEPFzR1T8paXDa+KFxKW27LtnvjwMrJf
omcDKRkdZQ+tm0AXUvLQhPZmQFrRWXxqvGz68GwivXCMzj1YE79kDxCjC3Ry+qKpeeznu8QhChL6
dwXvzMLxt7xk/4SRvbMEIND8qZ8CZ1XNjHLDtqWyGnIcJchQB+khVr8+IA/IQ6j7OCMZb72bemRF
Muwu+CUCOyGT2AfrbCqOuc12VGl7taRHIgAic4U8kNhz91VOvMH5YNLH8GmKD4vx2GFE3363LW1o
fD9um95RVqAA6T1VOfT65CrnOz3PF087Rzs5BfGjKQ6RYZHml/d91b5ExicnQLyDw7VX4U4/zFx1
yAJv3Al1CA2Xit9nzACz/kYkcns0ZLPLxCt/ttNXKfKVzV+J8/lmJEdiQezye/GUEscsq13EsBKj
NW8e+GP3OgxhNcAWgeYkEQ55kvBfpzl1cyQzPwbHonPLD2j6luAW6v39QLePQ91uKplLwihkiwlN
YqZ7SR68FMzNsltg3oXjVcW/PaLMWqqLo/sTpbB1IIxDP/jXnJWOqtp1nxAt6tpp5QUtwS8H69HC
ybBzhx5CLh7c1v7r1aTrxmUzp5Xhbj1+wtcT06jSmbdWmkCtjtbOFBytsmBn81P73Bq7JggPpim/
yEJ7EGDyv41I8El733kbFVxE288kbu69rvz1K/e96KGtGixOhyK6DiyyCaTGTySUwLvH5JETmg6T
H8Lh9dV3yIY3r7prYnVMHsVVgP1waJVzvcBWEnj959hB/OkLuomT4wKidsyHbO590kAO62apjJUJ
6T2ujZgfJFb9iUXSx6S2BT1sBoJXc1PKsMsv8VPw7GBRyf2vhiYLgCkXH0EsHqsCyI7uY2uXW2SW
wqGH3dESvBET86+CQwf2uYe8b08GHLmWxJcJciejVn2EqkDlhq62E6ozfKbkFDrGuCPS+p5W8f3U
YmCP22LTFNrfxn3MZC8ERQ1imByJ0Oea/zVxIxaOROypJnBdyJB5Z7DShaDcD4IzWGUzv6WGCiZ0
vPeNSFO3Qr3sIZNa50ifez5yhu00Z8NSB44CjAsJ9w3zY2mBbwjF8xRl6S5lOIvRZbjXHNHvZAsu
JevoMgfzmG9Cgy+KziElcVvGP52y3q1Mr+IP2bgbYAo/Taw+CLFLsgNdv4s7eJakKo46poUzgXbo
zepq5TnluSTjy64ilp5J/iCqkMF3d7XpwseJxLFqUI0BlSo7Ysam3zy2gVevDVL8XlReerO7jjmJ
MNMB0V71Bf54kloqmRE0VQwuhQt3Ssv7uVQHV9Zb4j33iRmx/XCidcb/rYfA2Laey1WOR6ljZu+q
Jc+gKh6t7T6cnGPXKorxdRltfLFQTdz8E9fWfR7Aog+d17lor8r6KbP+yISCF3L3h0XlG/BZUDkI
M4Z0aRjTnrDD6TGqhic3Z+9GQ78Kmu8ia7+cbHyeMhvSQZ6w4PjtpvrgofnxpdqVfvZYsqRCmYZ+
e6zKDwJ+X8PsvYu02EsHYE89soGt6IUXabobk+DYl/E9LgC9pplyFTO5O+Uik/OaBbJljFdfGc+q
bI54v7OlgFhtbM4Fu9TA3afjcW2mvGxcR9IyTpMb3Pd0JYbqkoh0eZuTLXVHyBWE2PMSRahvNW9l
H91aabANNrxnZlEktl29Wtb/ni6Su1FzPnN9Vo1J1cxrjhOPbseR0pC4gqMcWh5J3/jYuzz5DV98
5UX+a4DurObuHdYdWMqIRLvZFtVepZV3nJENPWq2saR7Sr3JJyLnqnCfMKhsbIu7bownFxWzt+X9
WZ6tbpkdBxL7Ro/lMbYShyDMJ3DnTVO3dCLE65TY77ZpnHoQVLXFWMZCN5smT7nLlICBFVlHTool
SXwiXttWsb5sQDis+sXRGo4vCZ9YmevdKHATiuKBAv4lmSP8wj32dk+wC8iD/MGjyxT4NjAqJkc7
UVo3U45L5UiylGgYJ1Y81OU8ESyxb1Nje6e681Bk2KTRvEOeAJLEHVIeZJ0MB3uId0CTeNVw8VwT
6H02C6ifIvu1xw5FkvRoguUQx8KjTORLEU6XgGMwdpLmOeL2kEGJPrBeoHPvDgemYu+0vilB+vXB
ksF9r9mHWsxG0hGKrannJ8sL3tgZvTBE3jc2XwdmTmzXRfAgXQRG+QKlceqR0AS+olZSe7BDQhcR
uuCUlNbQpAcxxuesda+jgbs2IpDGejHhkDTdRrbLgDheykn+mQ3/JdbhxLNFPfN8PPQORlABizEM
HjpDPfhdGh00xDS/LqCyi+kTOxSbxzK9oKGk7gphw/H2MVlKLe3TUEdMvMrsJ2zo/2c8brV6Y4S7
6ThrsBimyNeFL7pA2Ojw+s4Jfi903d6Yd51n78SoT23PiSzueSUUZvztzfnvYDpn7Gcs7W12xF7+
gGXpnHfLroojCM2fdVnqcTPSlW2FD65oLB5ASd7BlYmo+MhjORDfA5lHU0LPHCrm6ruUYJoHZyEM
nSiM/YV9y2U/d18U/ti957L0k/xgKWn/MSpQ1PCRb71vvqUuB1vDL6aNJyjkQWvYsei81oEBVCVi
ehUnGwOC5nqJgSDcBUyC6Yrxw8mYKP4bPq+twfnO5uAaxepYOwJ1TXe2hlnutDsfTBtcDLv8ddfi
MUkLNjvuxIQNArdFKCqsjRcilaSSymMwlc+pqnY2xNhKu8T/PVJ65I6AercXG8OuQ9EBseVaBLC3
fJf4IubOxJIbTDknJ5cbwBOvTlsnNIjjc9hk92NQ0lqq631Q9fmG8Na45jXtc5tmQqQRJSRzv8rL
npNM2RGymbcpzwt7mgixtXvDaBcybuZHT0S01lPNx7kl2DkAXw/sXxbFNCwjG3VXJF9dMO2hRZh8
JO/fj5CXLVDFRfNQDJLsNXO9yL9AgQaHRbBcwsdxZgurF1B4BRw+ljVjpnDnJMXTCDw+JylWc7yZ
STaYfb2ue/ttNKkeds4P1uyzBYS+AUb//89CC8bBf77QOn+1RT18tf9HesL/XInxK/zbTsv+F5IN
XihM/tWyISb8005LhKYJhkNwPwlQ8f07P2GBX7LQ4mogTMdzAuef+Anhv/AfQ2pyPc6EbuCG/6Wd
lmWK/42fYLmh7/NfLAu2wPsPOy0jsWt+cuErug4QK8fLuhWA/L+p7d9ICT9qyRyLN+/KKZxmUy+c
7/9O3nnsyM6s2fVVBM3ZoAtGcKBJelu+ssyEOGUOvfd8Gw31HP1iWnFxpVZDQAM97sk/KNR/qioz
SX6xv73XznAqm/rexCr4Gs5Yq3tNBc9nbyM1J7xWzOR2w11+6OWjXKxvRP8tS29z7aRA7cKR/msR
P5MJewDy9IZpoAZLvoAnVw6ttAjfxtYAXd7zwQ3Tcu149QN1JXQsWEONa5RYdjqQf08QAMpDBg5d
sfcv2Eig0LyDEEJAbIb1ognqCSj1UrpPJmj1eGAKtXCzbCKw621ZwZMFw966gtouyOyL6TwLzWpX
Yfo9JuM+bLG4x2g8ROV+BQ4RuBbPTWd9iMJ+tnRew8Fph2BFhSvGUYPnOaD4pZif44nVhbbjFePL
BFA+BywfQvmkXZBt0Lw2gvbvCIC+A0SfzT+z5tJHfv+RxeXOxMjst2zv+2Qfa5J9zM6ftbxByqh5
9QyOMkDvcxsDHHiOfmsBxO/n4gAsHxQXpPwueouoOs4A6Evfe4aEtLVsJtMm42AUaNo+q0qQduoI
V+AU5/XfLiXc0/mgu+RZonkReVFvQyvPyTKSPE1ICwhN+a8ltKBm6n/lMmOXaTYMZx+xLgdgO8iN
RNcFqLDTU/EpGKwM38fwVZvonsxBBIjPli4eIOd3vzQACwYaCKdkYNFJQ4EZZdzjE28VpR3oYnoM
mDAh/ef7OMSsqIsO8C9tGk2RqPV5Fksa0c8Us6YP97ilKcEI4fuSMMwS9qUjlgMp6VRY6FMcCCJn
eF360HkzZ4WVrz7ktnsbfGU8EyZvL7TmIcYFxmtXMclz0VIyWizkLFLnxc6dSx4rjM5UQSQYk9IU
4AFetwdTN0bwEzhXtxGVN7RKhJE57ivRHQW9E1PU3fEb31sddeaUUgAzvCyUVJi6rSItvh3Zq5Ur
wD8b6GeeS7NFozsuJsvfQLG+wIfcWJH15s7y1qv5ClIQB75Pc3P/Ow/hk2nm25zuIfT3py77Cc3l
U0pj3zA2kEXMHswR31NqzLsZCEfFSQvl9WhXeb6u6O9o7fIYRDRiyIoOG7SpmaoPLvFXsti3oWu2
TVLfhwTEu7k7mbngPddPOovkXgoeDG4UZDhjJn6pn4mUPuyJb2K6wm09u8aDtFhJIojfBA9UutTf
as/7cKBfNp1CE6k+FsZ7lydy3U77Xj+ik44NNR4j0NtjS0tY9pJX6kXCB191pX5FiANGg6JeoT8j
zzDLzAcF1GSt0uZ+srszvbHbZrLQFBK6//4xU4zO/ciQYeppwzOzB0wze+KflKzoiSRXLCTjOSRU
pPToAux3ZRfum5sWAWsrl2RmnXAtd/J10YPQwkTU19PrIngsxwKgQfHlFJRDB3qICiqMUEHXHvsW
44hJrFThV56c6mIyeQ0k7HYll5+bY7bxlbwvLP/NZ2RjhZkRF2OQG5noCEMc2B5mrP+yCw10Eq/y
giXX2bF8eR31iMiJ9JUEPyXBegc0uH9YN2A0aP/UYfcYoVd7lTbHsdfnaI0cuuw8DXzrMM+it11l
JJjK0pEOXWbXOu8+ggk/aMdY2xnBY5ySvC8ldbXGoWb8Len/4G4vXwsG45IBeWJQ9q3xQQ3JhU4X
IB/9dLJICqecheDCyHtLD9lmcmiM+jexYxrOYVS0zOMUIlFuzS0uyfBD+u2TGtQO+yrxTDSLSQ/w
dba8zUz0KNDGhCK29JDdrX3UdK95772lDTLZiKZZ6ZNBQFjR4agwjcWBJ8+xhlK8rexvr0ivTr2A
xuSYASfwxbHGTzwIl4CeL1pyXqvSOBqcTXggPLv6sGKq8NfWp5e0f8lZuK5lAzV5WaJdBOXqlA/m
RF3csuMzpje/P75DFoG1x6HgbCSHISMHx5QVTK8GFc4Si3HFKSoFfEV6jHNM5PykzJ4AOblvYFfe
IXsJ0skVx7H4ke0hgor+hEBrsZlFx6uVPU7/OMtBLwQ03YYJzJEKd6gYD6pMzS2tc8EmaqI3syDZ
A2LrgBTxRfMi+/ppgaJh1d0NlYQspNBZgyIlDlxvF5/GHhzh5sy2ZvgzoxE0HlHB9wnNMA12i24f
OVRTjij+GU1A4rGlurIkl4ymk0r2ef3FaBO8j1gX3R46GSeOfky9VTo6y65Hf7xyAcaPfq5ICdFP
t3Irmqp0J1EPXzGJsR5X2TqB03CogbSVVQAMYyBEhOWWApv8QFP0asmS+9inEXE2iDmWy2ZZLugu
tEr60wFonLtVI+z4Dv+61xZbD+hN0Rivid0+BDL/MPAH2wbhIsaonZUW7pq41KoNK4K5MPzDgjAA
qcHS2ZKKuyFx8fXyOeFf6LUklhP2cqzv2SS2Ag1p0zflvb+AP7P7x7bA6orvglLip6i5wZn7pp7+
Q7rIFCQGccuO/CjgEyvqRvE4u1tuaruIhqCsdIChpAE7SyZw2yenjLf/O8ILnGKX9snwMRhebcJf
Jdwgv2y3o0gBbLu4UnDtdiTtgUY+oStdnK9iwKwdhtNTNYl7XxJZBsOh68SpzKT5ssL1l7Dysip1
GthCJZANsD1tfJ0cKnmvy34fV86Gm+xqENAaJHGmFfrrvnPfBY6cqo1Orl0SO3C6x3mcYICDmWnG
7rD4zl2Yufc5PMgkBtBniydnNE6BVexhuBS82mb3npDaBMWMVtctkJQGAH1OFF+b8s5um0tW0hlk
QFFxZqpUtTXUfKEQ6Gxk4ycT2rtNznVCstiz5du49ySXd5RBrYOwuLpdRhdO9LyAI3C6h9yMNmFB
a0pccYF1pAr9hSb1YvlKimyfQxXhkrK0L6AYWhBL1iEeQyYN723xDHa2oEymLx8mIB05fzG+7GTR
fdD4wEQw84ya9qGDVb2oN2HZ8Jqa7/MUv4YpiTYXnVXUV2Yp7cy0F7l31LUelnMk7nrjI1iCvTOl
n73P874Kq98+iL6o4KLAxz5NA9GSCRbo2nLZwBZoOTa9OEayhrK99YR/oBxjheFhG7bVyZw9UhhE
rZNH3xv3jlvvJL1l1MEx1InyKFkUIi+EIrqrcusNJSlZ8+B9qLUWJeJ7hn+yXpzc4zy/iPYlLhlw
S4cfZC2fU+seOScwxT9agJg9HPFk6+tM/3kRYc1UYSvhsYCLWGN0g/S9Y/SiC5wU6M5NAK0sVD+1
IbZfjt4s3c2yopUW5jcNU8D58vskYERWITbxcm9iXoL8Wj62bnlXlfAjOMUXLihCn6Zcg1tgUW6V
eKms6rsdkfKM6bsuFaWvpxgO/dhStM5nveXsbraIkOgBE+aYnD7Wvt4T44dt0WjMk8db21Lekaf5
nts3BpXBeTKF+lFtjW05F5upImOaOw9D3h5Hj0fTNBNnsCL4P61bnXJBEIKQJmNgu58MixpGGe2m
sL1O1VtFKNGe1ScJoCNW4H41P3tt92725Qsv1d7zylPa4udiYMnUuCazcNf4lV4frLz4PMMIicr5
w21Jko3HwaWgbC/UTS77zjG2SNEJsEZqaz+NPYTpNt7WFlym8VdVwIMCXPZr3fwHio60Fj9+jSfO
RqFkDZiF3HBbhf+NtFsMG9zh7kC55rzFI6/kcY7Z6JEEG3EmTjlhK2MTWtSXT8G8c2k/0uVO29RO
144yXuKlfGft/2DODSNN92I5HyztMfBO50XaL6CUKah0fvOQjeOSLOs6XZ5qe1knRXyOrfrDKrFG
5D0EkxaY6/LUCGdtGOzvO2lsDL98Wgr13Fcuuuw/TPbNFVSUWTpUObXFaXYg7PIptCuEvYYUXcGP
afNqVwOd03lIvwIXDyCy9sKd07Ganr48Nb/WTv0m8n3v/MHNdKnVC7yzh8TfBCAZOsfZ+iPVLmrY
dYoQ4V4afJyc8itJ7CsVW8DC5gdg6ruCLVXD59YcqxfpqnuXlUwOTqSw8blZ+BeRtLv0xtMHL4vF
VrhgT0Brrtwri9arfpu0ny5PAUmNwkJ1KHu7Jp9O+fi3HvJNMbnXls0x27PWp4tq/gwWnObZnWBV
ZPSsdgnrvlggNKqWQPZYsnmJbO5N5X6uBOtX61csxlZW8/04wPdGtaNKGJl76O0LoLWrSPFQKG/f
wzN1lvZEqOstYkcLx/5s5PMuMD3uZm38NXZr5f7tO3m0QC3NTfuydMR/R2wBzjsSwDpO8ms5pacu
cnCpalwDmyN33IhufLNnSSal5SS399XyE4t4aydY5mR7rzRGV3n5ehzw1ABUzu5ikHlRM23xqx3d
pNtaebYW4iuKTXJCOPspdUCWjXMgS1d3YAHvDzb+lWevWG4pogPmiZ1fGeMabWFyMA8S4TE2vgWW
MUqo5pAtHx5ri6b9wmlsrxWyaqBu3GeuiPv2joHf2BK93BQmHvEov7ZCZ1qXYU8f5dEwM0K0IAIZ
5hOp2OPgATKGDQHjhXHc23UFA++wH+fncuGOMFq3kWRBUZtnIby1VyWXJBV7QisbP3V9joaUNUX1
GY6SzUSTYFzReAE42/ULhJv92BHJylhcqAF4OW7DXiOim+pA4eZZ5Xj4ZOyyZmUDyEYOY6yzarrd
rDBbpQupIKID/jVdzuAiKvmWJHcxPZBq+LQi3t3iHTjbRouF6RBfq5ktItskayJtkyX2MxVDB1XL
/RxbOMCmbW8al4jjOjSttef/iXmxvSz+zEiKhnZObh36pcBARnHQXztJb1Ym1lUMpEY37o3pOk/H
M0HJS5SXDyN106mgIig0wktvVhfXeQfoTLxwPwoYldVwrmnLNTnxBLM8ypHK4BwMnQnFhP3WtTXL
EzUclPr8WjyOS2Fg1W3OdglaJZiemi644GQ9LXq+MIFd2615DWpgQX44fRRpu4EH60G8IzzNMSsN
l1s9TnzWLaIdY2iQo5qH7NRMxl/epX3rkXq0DaB8/SVnyCnK8TpN9MhNoUckzQdR1Ts94XTa5pTR
7Rxn2i80lyo7+8zs6auddT+d4EaYiZKadsrrfErsJGV2qedR86H77SLddJfqzrtMP+R95y2jDO+/
juiK/PkfiK7Nv/5PVNd//V9R8+fnP44T8O/8U3r1/gV9VFg+e3nPpX8TafOfcQLxL8idtk0lEW4P
hmz1/0qvxAhcSzk+ES42Ff8mveo4gcPXCQDYnmT8tf5T0ivQ2/9PepW2bQnLMoknWBSS/fs4gXRD
qIWmGDgHTZp9D7uI1PzKn/yX1oLdE6sPU3UP81B8mg5zvjeqzWIQYLTU/TQk24RFotsYJxKZfxMk
2ikydq2p4Rs4KNgOv2KITnZUqeGY7codGxKGEMSt3hou1Bl/GJn7YgQZaiPWUCvAQuL51KSCYI78
/MEgZWQokgLIA5fOrbrTgIaztjk86QPxJfJhGNV4I9uuAOBe3gGueu4dDMshWzMroa3ESG7mkv54
FY7jofkMZxgxJXhew0J/dRZAqsY4Abbssy0K9clW6r6zkidHcypAvMBd7Ke7scLmkkLzQI4N/E3e
2ie85s0+jKK70Y1/BGqPX3HX74HC1umtH3FcRVHMoWVAvREd1UgAypNOQaPEIQJnaRON4qIafAZA
VPoOdvwQBbfIG+zNMpsngCYP5JhhRpr+Y5CCR6qDbDM36qERFMbgy2XVtQtw1Gk731bb6bupuU6A
OdPKFYemoelvlM2xtMGx4Whfj91ITxRbvQzNWQX2X5V1D7qEgTXdX8RqylyoCsQwxdZfaJuFBDsT
drl/TURwFNFy30fB0Q7ax0KV76qGhp7lrEcdVF+hXuOIag3ZFn8goRGGP04FPj/aN7aidF/saj60
vXkAyLqrJnlfE/VeZi1dSA7sJucjoVFAJTFLK68gyaag3WFAuPuyj17MWAucGDBUMe5rT+4Wo7+f
eNnD1JOoB9auWbrrIkIMxskpr4M7a2w3WDH9uzmIrtOMMqAaIB1pO26slorMDtHQospijQWMPF07
nALwyQj9kg2zF2MoMsPfeYE4F6Y4JCIH8kPZecd2ggCUZ9OTlTr3uZU0FKCrN2ea36XOQ4TCu1ZJ
IVdkkyuiNukP3R+cMoRX0RgU3IKJQI2JfIdaDK/Mdim/yXnCe6Bi+w7zaygwIHU1bkEkaSqt+uW1
UurJJRW6JhV5pnHE59W1brVtrj3DuHVhu21QYdDgDrLqBlQnfyUdIDgJDjbRE8j1/O987mxY+B7j
7XKMbGqoBn0WDKLpt07kxzQ1l3HWMeWwJ8g6ujzo0+o7nIqL41XrrkvkKu49kyibxwDvnCac8aZh
PCeq32VGQFEIS9PR518QY/3hVf6BX/hDttgWNWmyKWkcguGdrQ2i7gsZVa4EhLolWt7dHk0Amsq3
veBUQnm72hlwM2IfFgIIpEjWmDYqaGif/IbvqG0kbju23l1XEtyIaVam7iSBh2AO1b00iIpIuaOC
jT4My52OlEetwdk84/idVna6XGelF7b+NQxMZx2YiJG1m6bHKmjFdnSSCKkofQ0y8xKAa1sNMeeV
fMZyPkn7Iehirt+pxLWY8JpkIrqYsHW3uL3ULk4qBpSq5mzvJvfCKt6TJv+Ls/ppCYd7ggDG2sds
vrHGTuyWnNOn2VCrmPrsbKcgn1cNh05hhwSbDLkDQszKa3pJBR9EnekMKvbIATgwUXucFCUtnfnk
chJPKl6PcQsvjxpZ3/3sov4tI2y0zWvzE1FrG08p/ovQhX3rsFXp0K8z6V+F7h9PZ+ieqQ8j082X
NezYa2mwaPEdY5/5Yg+ZkBVtXY1nI/Ro6o4QadKJSvuGg4zwzzPpJvLp7sYAJvdMam5g88sauS0x
UHhx+JiQwkGvqZ67LsRlRbAA7MWxXvw7gCfxekoxtxHHBuEDWvDsRu0hQZwCMTyatP4CEKqq16GM
74syfE1LJ9uj8ntnFp23vDQOXREdeXitTOPbDtgVigAB3npooumhli4nXSu7lTU+8DAHAdG7xOvR
dfGcKbiUMGHwTC51RS6m/eGqRf0mozDX6S+2D4zoY7IB8/pSl87ViNLvMNVW3Bh0kCmuduCWD00g
aCXx8OVwuO3pSK6ujjF/25bLX1YV5nZ22/jBC9uLb09Kx/WrVd7E6RpJGDQ4mWrUH3A9OY0zWMju
O5VHWwR+7uvSP3CBkdjuP7kMP5CDvzuzbPZDR0JfjtV0mF3sxM5I6NzTt48F2Ma+Vi5OqZKmNXux
XnAV0SqTimcwrijbDraAEirZaQhkyG60fW0mhZMe6gNaTwP5FzrMi5fW6caZhAHMloBFJbJoS27e
3bXpYsOwN5kUdEHTrAFlnlPxXun6powepz6n0Kl0a59Wi2Fm1oxhO+niJyMpSjYzHulbVN8aiqVn
a9smdVGLLo5qPCB8hPaHK74u89zogilB01RFWlzq6qnFBTxWGdz7oqg2N050lcVfzshvo8C4mPHI
OA4VVVa2LrUSgovY00VXGg0lPKqveIAF26GzaTniNaMdi1QirCk7fRlRNUwe5JONO6mnnJusDVId
b/x0zBry9iXSxkIB10xY3ETuCka7/BjZmWP1s+i2o9w6CDVTrr0B9DrNutjLHZyXpOlpopjPjq7+
wuUE6pZKABNcoy4HUyO3P5DRMQQzynhd7sM0iTmZ+9WEX2xy9r2PcVEXjjld9SSF9c52iNGMTrIa
f3hFlU3RopEFuOjXdc0HlNt+AXjJodcMy/UaS80GMPdusSg+C2hAI2UNH5a9CDcOh4Y0JZddAKe6
DOLX1Gle0h5yPo1qGMrvxtB9LWy6Vue26tYTR6Ixm98H2thccMoZ7Wz1WAIVpwqLX3E90t9GZgSx
0Nq60mc9NW5B0FxGi8K3pOEO0pnxj0ym+8KrSTzAktVa0AA6T5fGBW5FfzZZUs266GUDj9Em1kbT
XG5b12Ahbk8DnbLLjT9yVyJPMQlcOIJoAaRB5Ddnju58euz8yTvDmdxPzbCrYYJ6PJFneu8c+u9i
XYSXtc0JZ1e2GmN3k2GYLSiQksQevEUbt1HIQ5tHTJAVtPtM5F3xiB4zXbzn0SDiAHvcLxHrSzVN
m8aKcL5S19c4Kaj04twm2U7Af+Gc9Vzqfr+5gdQQHayguypdAJj36c2hETDtYF9zXG1C3sA+migf
cY8VHYI+XYLF+NXpasEewmNB1+CkSwcXPhCKFkLwxMy/1ZPBosqjpdDuGLFCegvtwjyVdfLQ0Gco
K2vf0m9oQlunSGHP8YOgDxVkVFIhA2JBk+LFM5NPIB1Xg8bEQuvHjS5RrImQfo4BxYqZrlicCFeB
dtV5lj9GJKlT6NfsCfD0C4umeijQ/XQxQvAYrthbwKABoexL9dMo61T0jGyzJGRBE5NX8B+7rNDQ
rc9Qofekqt+Pfv8IpQhgf8i7Gc17F8yHn4/yIHAVZUt7UzKiukZ4v6HBjYqa6N8xIUkX2BOqM/w1
CulivSKDT5XG7ksyoq36f7ul3HcFcPPGhv7zZZFxCWx6Hwf63Vrz5oT1xaFGfZUN4qO0raOp6s/J
cf54YX9yI6zgNH0wTHBoEebJ5M8IeUGUD+QGS97dOHXO2lo8SR8qWybUvNhn6jL718FY/pjS+JaC
Wvk02DhCQtkodpHvPjKAj9tWRb9CCASHesstHJs4fBwv3utl+eQyj+k2UVMXvQ4zXK3SItPYJevZ
9l9b1sJLOj3Opt8z/LcX1+ru7F5zY4wQpJIUj0NNN5k5HJQ/vFlJhw2rc/6M4c0I5u4cmfmrMOoP
uyb15SQDUZxknUxkXIvChNBceKvK6S6gX3Ze0N7nGfITEQUWakNUrudK3eXBAhiRUSXKhk3YV/2W
RSMHpOZY++3BlOM+n8XRd+zTYJW3JunXhTmcvJwFk5N0v05EXRuHGLeMsPRSE+Xy4C/8ud2AK/TI
VecHOlbPo2Xv28b88Rk0sSQ9SqrMZCidredWf0RNXCRQ4lR2KKAF1a4FBfKgFr5zW/viekzVUeQe
BNZwWuiSYe2F5aYK2b4tINM1/2MzB/TsucVL1mH3bOoIB6l6K6PxufONvU8SoQjYO1tJeJFRcyqW
V9Ki5JyX9qvioGJkQBIjo9whWpMp6+6q2L5ZbnNEW2U9r72KbB5m0Ms+FaqDhaXVyIvnTvKFgWec
NwOUxfnwZAWIfz1YZi6ZCXioEqsc4bmnkYKP1M2wEki4Ykd8cEPT6vOgonun1aDdsrxnnQjjfVmL
rn5WBeAdbhfOpJ6XQFgbOM5vspCg4dJ12TWnZKSOa5AwBTN8A7W3awrrMaN6o0eJcsPuKg2E3LZ5
TEbKvbP5fnFJ+eh/IcxoRcDv3bXETjkz7JzE3iQj2NQFjEbmPE/Z8IwX/Xka0o+JtdFojmjU6R6z
I0ndGD05wyCRhZTdDT4BHy45Vvb+kX3LhCk1zjYOcn9eQxNIwoC3aOZBOJyTwHpY7Jp2MNaALG42
wuo3w5K9jMZQbVNvSDluJgdi1QeN7AlpuGW7BCc+jJ5hcZFjD+/QuzZGxGj0j6lfcSH2qBtW1nWP
8ZJkRyXMh86wvl0j2VcgWZWKL5VBALAe3vLEaVgiJX9LM7l0DFSHZghWdU8xyGgT1SX7SWLEyp4A
oryKMjiYtfM2l61eGsc0sQXpRTJB4LNun1qr27vLeLZi8xH0x75nWs5c7ytM4AdLbBrmYP5AIXlI
fZPwT13sLaxGIulPwwgdn0hqxREFzRwWQpr427LjErLpWKxTcc7RLLMY8R9F5Kaa4DcwszOlxDsP
Wi5MPNZSzV+NSDO6QH9BEBRhjefa6Vc8xRtBI2OKiyNMNHGaTWUdfee9jTHEyN5yAujW1D7NhbOp
Y8y+Ab2TgV/gpmaXHMzjtdOG79h7qZP6NrpttwIdsM18ixX1eMi41NeR3ZMIRiNnyR6T2Y8CBlA3
TklA1cO9O07wtzQlOeSV7cHOZyYaRZ+wfzbkHUn5EKZEt3V6bFV4yUmTbL0WGb5x5vfZZu/hgnFb
p7X7bIQgFtXQ3A9K/F0EK8i0if9IaOuTRzZcQvRY83ylzMP0L8ZgUbS5vPt8L83RGz9obnWeaxBC
AfiWUc6sp/sobiBR2As+sW423+lCdrcuoAkCXFV7Zm76i0Hw1UlN+ZCUkabU0eJjOYeBWAgcojPJ
JuxTAP6kT/tB4eUEhSCI7Jo87m6y91hv+VYCGtM45HP8rQFVENSibT24Afnz8CnkJY46kmYdMyxA
r0erDlHyJRRVlyzJNhvBUQ92jZAbfZZRd80cfGoRjN9EvtZdRm5hxFmd4TiuA87t2bZpvEMQlI90
PT0bBeCrfjZ52vCbVILt8tzcqdRnasg5plLT819HE0aX/Y804T/Jf7vNLVVmcfEH1bfo4m4+/vyP
//5/XLj87/9XCkYURejF50pBvSuph/+nFOz+i1LKklhgfZO8uIPe+28tZgq/FyKx61hY7zyqxf7Z
Tu+qf/EdKRQkKGU6km/6T0nBwtZSb5nNYVno31eCu0GTdbUQLKVwuCz+vRSc2W4SSE9yVDRCUPYD
Op5hb3VwY0Uu45IDEwPTCFqA3Cxkpp3bqD023QNNZHtlI/1y5w47asO9BvUuQtzBGrcCzHgSbpdv
Ws6pu7azNoIqn61swNHDU6TiqVru4CA95iMHHI5heRxeHIJKhPFPbaH3X235JkCAqcK7A5p4Vxgo
B40ruMe36h25nO7dSjARV9cmKZvDko7LoY7kC172Y5anT9Rg7Tm0HnI8KZPXTvgBu6PjMJRy69gA
eT+bsfsFyg1/JkY3nEPEAJph2LhjjfsXpoOqopNXVK/QtzGkKHHzeXy1SXNQDAKTug2EKs1A3tVZ
8Itp7uQIhRm/6TSKl6iKqWtnmsd6pNgBicOjPgG1p187Ac/yqnPZZ5eHes5ybADTMQc5RmS3WZUF
2phPHtrN1X3ip7twZOm2eBGtQvGugJTIuhGL4wj0s6qML0yzL1TBfI6Vh9VgqSlENPBTW7iiVg2G
ZwmVeYiiR8O2WZcb4qefpn002hsF7rdt67MAgEgjxM7u209IdweFUlWQAE0GxuBFgP6Yw4snqmOK
EdZU6HK0SaxUahf7aAK9rICgNC338lazKqYZg8fMwI7OxUZ7fAplv6sL40Je+ikgQhAkVP0IkkWU
QZwLa/oqoog6o+U54SQrvOmd6whIWnCXTiyH2zHfW6MkvwHBzR9ttrGc6cq0pwzEOEwFdJ2efgvF
mcdULTIAMmNTu3dZCCjM4d1MavMj5jA39v1r6Ybuzm8WzGpAXWLrQNfC9xDUfwRN29jLDPKz+H0i
78wWBrWO10UsrCiF9Xewy5w1N+F7YuFApDFHmHh/gzFERLVfp2TZybh5aCMokGVL5rwEcr0VaftG
YRPb2vEqRf3ox833YkFBVV13qJ3lwWUxTtPMBGTdgTtsEBAkMeMN6JdJOG4LE9OVYYIQTcxbQF1m
NOPutFJBaR/uwV3amd6x9xjiluZQucZTE/FxZidx84vxofIlAwhWLG/IXgsTHI0dQHktLWRQmEem
fcsb+lSh5aGM/eSmcVcbhCh7DT5YjPEntNFLLJ+xhnsIZeTqFDTLyRce65pgfrIsCrDLbtkKepp4
Mu2RVPi1eWgaIe4QAQ0gG3Nz5Vr2E7yPH0lbQiu7xxIyz5JRv9tH8alu+menSkjLBcD7SYh3Ewrt
oIYj2/tzmLS019EfAD01S+qfarHeADFuOknj0ZB8WcPAxzS54ucCmchL6jIZR3r50krOw+BI4ZZT
cd4RNwwnRB4FwCeSw6vFQZr46MUBQR0rWMkxhcReSPUVJtVp3TiIMHVns4INeZNSXQDQuVsLXGNh
z89GxLScyWvjWd/dQjOMy70pSrMt3bzXcWAB7i4esMSBmB4Xs1ZdHMy8mKAsYJKR90q97rSpvOrM
GAbAteKWkTSMRTTlhIey5f7YzeoCvdVaxQUukIYYnbGkpBTEFiPEBhchau3obbLeBrLrYJhcUALt
ScdjW4PBSBB84OSE3yXdtDgTpNGsG1TOlQvSAbDcH8ML9nmISaDuwzfIFFfGJ8jvNY4U2u15Z4m7
f/pDu0HWy1loGUcvEeiUnIUMXCeI75tAsYZSxXOOxysbpp/ZhRE/sesZ+aMb8NSNOf11Ur7Zq6uz
59tbC9CMSygghaRl9GSYTElwu+DamUs8uQuGMieb33w/ce8sui4wkwLydAUMq/jXcswL3WkvZejg
hM0/qqx4ICQQMCAF+HotQZfXsIPEuwtjpjNMDZ/p4pzKhs173qirAV9wRt9a6KEos3w7lPW87uT4
Y9rLyRzBcKR9ezJky3dJZkzlb5dsWnPKOrYZ924+qlh485M9Vj/cH7GthmeYMeugNeCgqmsXmRwJ
4dsCeICifVEXUPIRY3nBAmpiOcWN1Pk2y44HR0n1CrJ8l8oPY0LIHWZAGqNPs9HkaEhIGkBEznrd
2Ew8NOFyj/2GkqM0eQo85ywbHByN6lgWLO+FWTxlmiCp/ekZKAUIrWsfrjcxgqYgRai+pwY2+pjj
lK+DPxGfedmwsIv9/J7K+Jxkw/iqQkUBXNSjvfbXIO7XIwiRVSmhBiiFkc2JCCvLgd6BPv6VuFgn
FW7HyDiZCNq1S7hizjxufclrzEek0TibyVlJvilLoXHNwQaXKWg27C0FRjPg/iQEo/fWbQnSkjBn
4peFdyY2vDOXep9n0b61beqZfOr7ir9WC+KOwiQRCsq4sVWsjHI5pAvP+Rojla2CcMe++w88Keta
WBH6M6+CnWanEnPPznabcV07uOzGkePaNCAA0ZM42BLfCyTx0UIlnVT3tkSsYXoItdcuJyPiG/DY
KpsF+RzY0c5Pp71yWCMEI7vVXDQvw9h9yFhnV3nqrMc6fFBGfcsD/06UGpKSwYkwu6Nyl/9N3nkk
aY9kV3YrvQGUAQ7A4Zh+WovQERNYSGitsTeOemN9wGazjDRrmnHMaWbVn5kRAPz5ffee+xYI/WQ1
L4Wh/orcAkkEkK9PhqM1kA8IEB5tWvdM7mRxoR9qwwS5AVkF+/L7mAVb3ct+M/SuGJF+DKbPpsWi
w8L7STORv6M5ZeJzs4a2jIjTd8UOotvCGgP8R6J8CkmIbkxabpI8/+sk5vzaPcsuP/t5tI1z9xmN
EPIJT3kdOUdXG469E4MwnyjZmFrB/w1BnWQUh2EcPRlk/UAkiA24EHj3g/quAP+wqxyhMKFMtXVx
tWu/4Tbp0WwyiMuAi4UvE8y0WPEPNTFmdS5sB9ss09Uoec1yrzP3uR8dvbKEnInVKh8GlKNwNsHT
gJL3Fy2PznEICaLR70lNZ8FIgKNDp60BbXgkGON22DYGANNxEHxbGMUWdUCUvNegOdUl22SbqZFj
NXG2jpG86sS0wsS7lPTUcGPHw4yHl8g47vzkLyqzk1EZiHSEttvMvydSf2kTelRnIVi36TUgrSGY
NqOcNgYb5myN67fUPiN72FdixJgzNZ+NouzB8DiNBUGZhrYz7vfHIBoeLVO70b948G2fTKVaBaO7
m/0HiUbq2gLWgU9YGnyEBsWmTT+1wrvAtOgzk8KhZgenBrJhd06G+lwX7ibX8Kb644aVCI0jzcWj
3aCnmrBKxREkoQ03UK50ieW+bFiEU/aAbdQZLzbEuEKXnxU7AqukNa10zipOHvOG+lKPYAt2KbS/
4TBAGAT8X1wUEntpCEVdjLVpJWjwPPiAmnwzMSj6bnCoIro289kqVgwfOQgCOuLPbILPUe6dq0Qu
HdpTYrMDBGy+lVBiRYFUWzaYqocPpYqtHpE3tlBHOgzjIhruQ5Y/9oBDnLx4DWWBq7n9E7598k1n
gAI/bVQLrkFU6gGp69OOJ1pP1YX1/4Ir+1qFONAI5hHPG/J9GJs//kxcdZhoqoadFGNH7zaXBCua
MY3v/eQ+DU5/UKV1nJKZbo2yuXB8Yr1J8hK65Y8p5JwCXA41R5cG9yGaGE8teJVQN+DO+t45D2iN
EnD5/dJBXQD02NIca+XGcjIwgQ/ympHz4fn/LvLmk+7OjfI7dAhD7axA0U/fOp8edBkf315to4F2
9TdAWhqPU0S337oAnx27BGYqOr3yZzporkmD33UIh2hjyeIMsuGXossEq4R3pFIgsvfVAJZRi3cZ
tcoFaie7Z2PLV2HViAgHqrnN9eYx68huW82+4rwZzfgBZePHAx+5q0vrbvh85XIjf8si7024YscJ
w87C8TceoEunofXPDNgR6O7ezatNbdHXnAcYTIzGW48j9gUYThb/iwRL8ZrF3b6pfPZGAHUi90Ip
+2PFCi2rG36QyQk/M8mPST7WU/8xhdGaLoCHgWmcAQTcYHzK3eqQ1mzHuUPTnCzXdu9chszYYRrC
cujTUwRLDhxbnHh320JCQiHT9J6Un5n8lCHdNi0vmJmGiyglZdo2FtBKVeyQEcE7osO70Sc/9a3Z
YrHDEb22Tf8SM+L6s7buU1xkRNQ2x0tROpuIy1PgTG9Oql9CFRNPJDLnEZZxsjNRJahUQfxI+cMM
MBcLy8p/6w7vSxPN0KCAIoKcLk52tSZ3x/KchclH5zqvjRixi+JRXMgmZu8X8t7PZno36v8YVBhH
6MlmzDZUgvCrVhHGLUmwFI/Cbo6l91QcmFN+G7T6NrmSvx/f3RE5MLRfsoyCwpT30TLPUJZXeho9
SGFSnqACSthM7YDUiLE+YPskNxISaKvA0RQ9tAr/M9X6o85GH78q02yrjhNp+LHs7jj1zzRyHjUs
CJFpboa8eqzoTOllgnmp3A8ViwJKklIKKIbEPI+SP9SOt4XOvQS43A005Z8mOFGm7FDYwZOV/w1u
uvfceOXp1g4HACUA1a5GPLSz9DDiAW2U/GVNDiihIX0W4anuYFWRCSb7yvi5DDP10PX9VVT9OcSK
5nFF1Tp2Er3cVpQT96Pa4WDjWYy+GPyffM29sDBacbiseZL42JsQ3MZ8PRXZNUvCIzE9+pggOsWB
D/su//Lpt2YNcA/aidBgLD+tmYWvMzuEKkMQvTtoFTagnEYf9kHlLgwTwDRM1nU3JjvGjTMmcK57
RXTs02jZa2BfstI75gh5+LDtPVH556wJQJMb1ZbbPMdEby4Jwd4JfD4oJ8W0QgN1FvGaCS4wGvGP
tNVfM5tOho42+LVWqZdU654B8LHxBN9OeQqtLqn7CafqryBAhgdrOzuix/ErBfSVxH9JU+IKM/AL
NJNxDSrtYhIuyye6BEN/7WKWYEYbTmJCMJ7mWjg+/LMh3TsrGuPKLrpR4LRM62lfTGDqbbrldMmm
yGVEJNiyKOYABRfzY1yyaM8IxdJPZ4czpcA+h5W3suivm83U/LZZAlFsB2ZjkdN0F8B8pRtiEeX0
s9KEZ+C9W8QGBpdqlrLpzArutfEYkBLiUt8e8oIhJJ/L9fouzFYkiz4N2ny0tgEpGOHOnxv56MQN
hbtBt34LvDlgXZvPvaFdPTe8mXT65XT71VLsyhm0ESHXCIl2Ez5aUYulH9Mizr6ChvHmPZv7Ahsu
VvQHkn+GcaxfS3oFG9ZBQP2exmaW1UYPhA22AOmsW9oI8Qi8OCyNCloKw7x+0EZ7S//LNYSyCf9u
09NqyBhI5iamFEG+FLQeWnP9YaPcwxRQiFjM1YiRlmMJp+hbhyLWAQgByDEVFVhPtpCBt2YzRkQ8
DLb9hJ5k+O5dtqCydIIWkhxVbrO86uauRjob27m8sScpVc11jh29jh79jhERj2UyVz6G1IXr7DlM
4Lpz2rljZdXl/cEszK+EzsgqUOdiLpFET4jXw1iuaa84lk1/8uzwnszFk52gMqroy3JHsvEweUa/
GfEWLWgzY3Q3NhMNllmKdmh55ElTkhTxv9ZctgX78uG11k2UBWOrz4WYGc2YWWeoQ0lXpoIpHdGd
CVyXOXg65YO7ouaGeQLHfxj0674y6SSf23l1ijiHMrxFEZ7BeTyIyCQKdjBm0zMCzDWeJfqAagvc
19FWtcGcw6U3cK7+rOkATQSvDp2gmSM3IxjQAYlRzKWhpYw40zXMP758hl7SrFsMQ2Me8XOSLKb1
pn+L5wbSyaWLNKaU1NBVxJIioPN7LmyLSK9Fc4dpZzq3LLFeS8Y5QcmpOzDtm/FXrz1iSH7tqULt
2s5YGtrshCgE5tpREquYu1ODjsVZONL/Q8Usp0a7ITdwxOrF8qagI3H8LuLkOxHQ8XxLP1cuWw3i
U691sPas5zpMfocctA+lrh3Pn+upm25T9srnmnaNlL0/IUIjfY6phY3cMV01snzR58bYhOpYS5UY
PsOTR9U726DvZpRnSdUstaM47WtQmaZdrbu5jzZr9BNlMsgiAQfa3FnLUXISc4ut0dDDwv6UJdAi
p+bWww7CV47rZl+zrU9tucoaWnHz6LOdW3IHc65utU7RDfK22Buju2GtRdtKzzxFvexjwC49nJt3
UxSbXeJ1YIy4ZPIYfIm0DBZIxo8Rxb0pBb6maEDNkcCZtBWfDcpe4C5Fc+dvO7f/Dl1JFHsCCWYq
mzqamqbRaLx7lAbr3IRGyQV9bhIOutFdWXO7cDj3DOtz47BLx1hEBXGO81dDAo5gJNGce2wF/P88
rF8r0ALO4PyVc5uxHFk9xZLkiz1XWJgDl0/KjzVHicWg4ced5mLkzln2c1OyO0ac5HN7slL+D12t
sCO4BwzOty6Mp7xSI1SrZjlRv0xe94sBGaSQDRSWWDCdrlViLMN0vMi5v3kY7bVNoTMHP1IVb3qE
DMAEoyh+LmYJoHfRK8lC3Q3d4dNJTXQ490X7pPqgXRRLOGc04nmsNYNjmRvftqauFc6/SDP5aM8N
1BNQciJwq7JqtiXxoiwXr2WrNnigV47KnjAjprzFMJIpt2ZvtgQXdnWVxBZQtNeIxSfGNJbcczO2
TIIHPoZ8DSnNbub2bJsa7Ub1az75IALnd4d8J3+kDcICwh4dkylL5dJSgO7mQzyDrT40X0Ve3pOM
z7aX08HMCe4Bs5Uqu6rCp0Sle/LslOEj+6orAjY97UIIH9Vax+IU+hmLdPqR/ses1gTdBv//1RoI
+M8OYkad/E7/Fedm/lP+bcOm/gGLRlik3tCC+Er/M2zh/AOIjQ0FxzZM6cwtDP9vw0aigoWXq3QC
F7ZuEtP454bN/YfpCluhY7tgctjP/bc2bIbDH/UfN2ymzUKI0KwJbcfiKvIfN2xxb8TT4JNLHEI2
DNCRuZqRGIRqpwKeW0a9iPRgCi8OVFYMYaN376Jy3jt3/OhBZNIdsBPKv4uSGxmGzANF1TnQJwSN
MHYeyjEDCAVFnjLfnNh33IOFApmC1QnAbhaTKqrd5qEynXMZWfe27e+qlWLNv9S9ngZW8Lb1UKju
fSyRf3T0J8dtqnNahw8gF296XiY7QloZB07/E8AUNTCu5goTeGV17Vamfs8VkwMgNkCE8CKvFPfB
pekHKWQLfVVr+W8GhWrph+7f4Cga7kxUK4tabZFbT2NgPYa6RUR8yJ8wvmHBbfCMsyijhi+Tn6Zn
fBUdm0TWQi41YH69ajFGwRQAb5llBoUDef/A3ocLD7Zuj5h254+YLd0sXw4Usy8r6ezYwx/xrd/R
U5aJCSJzBMq+ghzMDwzsbdnpeyNAN9eN9o5f8dQ68Hdsy/8U1fjQJ8gVBOy2fdG+krSnitP4ELg7
OaXwVfra3DN7yWqcDmB6DypIHoYYjcRILbrUqxtmLR2XT/2DWemFIi76i9LyJXdcjmLSQnOZDuJ3
y2Ie29Gy7DICfzR/bhMD971dkux3g/EGkT/ZT4ZH1q/zLt2I2aCTijIyM/71sbyBS73mbXGx/eg9
NeRHq+KPaeASZlMDWer5tO6jmlUtZnzHpnLLpXpzocoOzpwR7MNsNHnySApmjMbULl9ZbDz37E6L
1LtGc36/zOr31JdvRVoefcPljEu0bxer8aoorRfdsh7h6xVIwIrhkGVqIKeXyAYRa9eAmX3rdep1
sW47QTsp6m8s1Jev1bhAg/63acrncoxeRyd/cCvvyZ2YBT3soEshEKsGakYciP52bz0Ls3hVHHgk
2sb3KUGptiXrIIrb4TUZGX3fmJoVnbAaVbwWbiza7rR1EVXPU59yMgT9TdHEwO1B7LUxOMXx7LNv
k0uvO+ys260RWJvMjS5NIg+p467aEHnDz4lhCuoUZ/fOk9CZ1tIoO1PEu8QjFmNooa8D0F0B4Fw7
+I614ex+GI2PPAR9iRphd9XW0wF1U8HipKxvAuRiuhsLvzkJpm0ZcY67xHZabdgOI0rbGO/FDLjk
SgV8eV26ZIY1deDsXLWlfdGN704wxOVAUHBkLfyiAfHiszaufZyx3Y/0aaT0S4+8i04aN0T8rKQ2
D47heK0D3zmopNsh6NWLqVXPqdMeCqHRaFvY+6BjmS/5FZG2xnaLgeUWhOZcUU5pWXWJQtRvLp90
ucjt0OU+L1/z5jfenwnOdmEJiMWsPLO+vgUBhsIR9gJd9u6eF+46KCypg+jZPGY0Hvncm7LyXgQ9
4jL4Dmrr4HBQbVflzHS6vi48k11FzZVfq1Z2jVcmsngKO26kvq24u03yFtIKy+UReLBIc5LgrXax
sGgtg6Q5JlMKE8TFXVo5M4J4RszYXKnjocS3g2edZdBL1IYknRDgXBF/TvyIdk1DKxlm5AK/tX6n
GOBQjQWkbqO7Dx1fm4mvVNMKuYls5SyNuAaGx2fmMsbhpi3rM014imX+DJMhg9t1vASibr/CGmFf
peRFDEzNwiYy4aTpE/xD4ps+1P2g7ct15MwECJebaYlGZimo907Lq+GLx661+QkbVEpCPENAjTZZ
2700FsaeGDxB4MHxSjGa59gB2mTaTYxkiVHtB9ciWUPDXm0s6DXLF3iFH9hbLwXDcF8j4+QS657d
0Hkrkmg5haxPuw4y7FA7F0pxhuWYcMGwOjvl9AFHnobsNmsJ7YXeyNXIG7CyKzycuhrQD2qg45D0
9Q77mDWvOXSK+bK4eR74cz04KiX9w8QLlghUl7wriTqQjrVyjEtIPfGgHw0Tq5Zjt2JHVLHZlPRH
n9CgKLq1QcQ24xk748auxl3MXkGvTLgnWj4scQgwoXn0MWvOh7Dqp6Tn0lh/qpxi+cl5oUXhqIL+
EMXoDXI4qkGAq1CYKehIackseNm5SNU5dBIIxlBSMKS3EFBjT75D6znFJnubortAkjz6BYl0D6E9
jeYP0zXJQFYH8DH4uTqzREuVLviOeheyRMgBsXMkMjxns8bPSQxqX8EXWNbKYCaPMG81ral2eThM
q6won8PQ2iqubdQqUaaYGJuaDHZOA65PFH8+6stbzE+9Ke3vJKl2NmiMaiiKwwTNq5iyns13n2+Z
p884e8a1SibU/9QC9pQWny2kJtT+iLmgxA6Z5OWjXtRcZ2Rx03WO2FGIVSnVNXHaGwSWsztElEeQ
bsj9q8VVXsw3WGJWJFBY45YJvwVftj8AsBkWSoJFPvmbUZa7IqK3h1Y+Ev9ATAzHD9eR6p59qkS8
up1+p0o7NS4E9ASLQIIdaB6fV6VRXnUy7ctJ1Oa+4NYjreYn9OkrdtulBeA50qB8yPjXqH+0JHhN
YeqgR79FrXHtC2EckznQ2NjCeyRMlaysgoXS6NtLrU4fnSAqV9PsNJpi7NHahGLk9XyIncguVhh3
uf0G4sfKuAKHA4uiTlbb0nU/unxca0tj65FpocSUk3WGJwGdEdY5BNLNpVnvgFSnt7jWoXSqNj73
Vncqdf1pitPuZNr4+dDEWS1FWFEKfDoqhx5cDeCEJR2glfWq5eNWBvaz6RL6aSPsrjbqHE8SQxWR
L/yZtX3CXv2tUucrD9NnoeK9o9mfoIcPjjd9D9qw0ueBxjYPmgmWBM2/WFEiglaJAbiXmbXiA5uf
8rK6UfLwaFsG7nmLpZ/hY1BkM/3EL3NaUp/IK6CF68mJP0OfLiZvaACw9fWsuUJTg1e3IhNMtsvS
9m4/6Ad+JU9OKJ5kx1e2Kepi1TuUzvJA5hfi9QylPGbrcgo7NLjic3TMPx2LylI39VdkWB8bFy0+
LAWIegwtrl8s8w0bV+6bAK55Etnn62SlioSCHyCQkUuKk9j0Xyi98EAR2rT0WNSw6+pgJOK+tTL8
jR7hLUi1Li1Dcwk8MHBByo6Yz4q2qmM9Oj8xGbbA0h/jgJqGARNRGXebGHjAUKvjaLNpZLn4xv5t
VTQzEKWzFyNlUjbN10HhAuMePvMgANQSVuMypiA7HqG4qn5vt/HGKtqdCS+uaYalZUIiEcS+MqhO
FLg9D/YnjMabr5wPa2rWCuvQiH+ZZ51Ib3EN+WrWWvk6Of5Drah5iYpj7FTg7YMPZaK2cs2B18Cn
09PTB81ufnuHfRRKKLorm2wJIcZ2uCAM43MteFfjJlEQ9ZrXBpg8IDfwAWX1IqW1EqkGPag5ZVmc
H1nEH5mOWDClghddalxQguNgo1f2OqkakLzIbeqe6BcqJBoEkJGJlWvIc+VQ0jXFH86cTB4cfOJ0
HxJ/hU5WRW++aHnZRnwlk9QezMo+JVm085z2F/dNeGyApC2rLHRQJVie9UEJqSVZtmgYpuduOt9+
DhuI70kGSR+8kDeuCdEtSnN8om8OG4FAvAvHTSYJFTciA6yoIZk5oD2TR0/4G8NDXqvy6LkbHcZT
qbkL0cM6UcOmLPFjGd3eyNpdSoAN1maxJgFwB1a5YXXPI1mBC7NDPB46KYkklFcrLcGJpwWWGWer
NQxDbcThNadYjLUb85QnNbocOGSz0O+DzeFsDACg6lLyZhV3ztA39o/fTtBmC4lnHyD4V+vzG3IF
oxCJ7yqsdm6JRSTF2VfzrRhJcFeiheOF86nrmDh6Ipc2XQFZA8eEmUHj80ahwnfvNV8mXTKVhplp
9oUL66MaKb1KIZ/XQ3LAG0KwOdj1PUVg/dyTkR5T3VznfXEeCXgpsm1tVB4K+hW0Rr0NHgVxSnF+
WubRM/SNaVgb6FbnnBvUcmAVoJHbcwU9MBjAMeWMyDoyDqhNzWESF1xcV2lcH3H7nBOPD6eMfR/z
3nRkkATAPWdgC6c/mcRETIbBZfvm5OSv+F2SN0Yr/wV3epRw9BogJK6NvdSJSe3DL9c1YzWlGt91
Uax0yJGMhv4iy8hUNJPkRXWQ/abqZpbjyrU7hxSa/l2mBksifTk28j0ajZckGj0QAWytQk4D/gTi
n969AVns2tl7TP5FnyQ8rlCd4Ot+Tn5xiCGF1Rq5vo4sD5f6tVMTadf9Lf/967R9nXyuwiI8l9Le
xF2/M7nqW0BN4344cK79cMUhM9FvBm9A4raMYNEwUJWlQyFusOFujmHfG69kulakagHbA6fqnCdi
gNayreS9BamH6ETeHTcqd+U/C4cRQ71510oFBa3YKtTSqS03whEHPusrx2eNHAX+T2ePv3bUf1ua
ue0D/XdokfFkHz4kPaM1oh6jVBsc2W+RyR61aZlpkoJu4zBSMrDAVXNowvzc5nR5JbywMczHYSw2
pBjPpeHjXMvcO6/dshaFxpbceZ2lRZ3WwGVfhQcAGqtRn7aFr5+aUK5sRx27kfuY8k3rp3RpDxoZ
Mo3BvDtttCwqepOxI5oNhniZ7mU3ffVdsPWBEU5j9cLq7DaVhH0E0BywBCJiCgrKta3ax6qonwFG
0v86ALsy0Ai7QHsyM/PiNVO48MLop6+CC1KDvcjMGvpl3JwKR3u3LFZpRuKXl9rpGaXNtxnU0mrd
JWkmPCnOAfLLXZXTg+nEjzaBCBFOH6aVUNQ5+ffCbTZ8pdb9iLs0DV6ngeeF8m6/D45Yk4hmD+Ik
ZMUCUGe4tkzmTQgNbvFtmPbJigq8UXn+Cv5tRzf2MWHtpDwazqq2eUuwNCyF9D9iO4f7YOUWJr3i
q1bp2ozidZVF73IysARaww/pMO6IsX/02Sq4xfjZGhgOS4oYqqE7SaJclFXt7bTZICRTF2xWwxV+
LAcHNq5EZHff4E5kly9ZPiYrIJXT0RzIzTap/zS1cyAT2cJPEM31WH7kBt/Til0sdkX6jCM7UJfE
MyUtLKxoKg9bUuFzdYmzgE7CUMd0qgRb9oH/RcDb4qDHr0RrbnptovRUUfTBX2mxA1PoY2JC43aj
Hx1MD5xiau1ys974LfbBvsE0TL7yz83q76HXakwGA4eXlfk8BgHkPdv97ZyB51YPuiVtDRfGcnzq
cXSRgrJeroflWudfIeGz0fjNH/EdIjsNFB5S+SzqQnotQe+gneSYj4v4FLNNx3HTcYcXxtrxmy/a
VM0DIOYvPGrmyibIAXp/2xvtN4FtolCczZGqCDohXj7/DxCGdcCSqLD/lS58CIM8/b/a8P/+l/8V
V5/Rf4hd/Puf8G+asPMPaUnXQg02TAHjhgDFvwN4bIuVoWuZJoqs8886X8v9hzRNhF9luDa6goNa
/M/QhWSYQSbWEZQtZVn/LUlYzqGP/yQJM0vpUreQhRWm3v8kCbdWaQbGmJAF6CBr5gonYBIb71XF
FzPtBvy2qEyEekGQew3d2wNEfYJo7lVINWFb7BjuVSyxDEF0doOiXGtFCg24pdkQ4lqiETMYJEbR
OJ5c0pMTOyaZf6QOfZCqFA/JIKMjUbJg04UJjdfzNqmw1MmLyFrpkv0FJEw6y1I6YYw+MAGAJmSX
M/65UTPx74LB31skwFy2WR133A0qfz8k081VrlhyhzeXTqm0k+/hXE0tMa26Pnmv+vYRSZn1i6mh
WIdkxrX3qpidv4IAHN7TVIdCqOnMxbR/GRXnHoLCX2nmHkx1+d207kPJbVvH44w9jJ5WQv9jGbYr
UYDJpOqnZ5D1t5nBHtyuDNacuY38RnlkLzAhGFrGYF9MN6cmhjcZebaJNcz3fD3vrQqvpRlWq66S
8YyvnOsWwNuKAyUkDz4BhgThj9s7EGnhxDaeN28hsHBnTOILq6c4JiLjXHcpaf3GwKtbMPZKP3E3
IgXJkJGihDuOWFILYxm0JlMhZ/AUQHQmgbbNk7ZdVMFtABCwJI6YLsuauO5UoKy3/WTT1O7fpQ5W
uGyNaN0Gbbz1NCQhZzoEhnEeRLJB3dtjrXtrU/UQO7+sSl60PuGfT8o7yOCEaKdMiE+vpwHTz/Kz
W7TOHv88iTD51Gj6bMGWCkeJTcbfN+yDUtFtjJ1wM3Zhs2F1v3cmNNRsNhFGNT79IT4OwfTnpyB5
ak0Wr/zu2+1U6dpi6CoY5pSpucNwJ//on7g9ymUFQtaNxY5c0ri3R48KUlc/WmOHPxVrF6s1Cgb1
kEVw17Pg6NtjhI4yDDUXXyIcqdJQX6yS2l9/XOoF7ndH4P2i2tXMioFlSbyMrPzDIPVaz7z7ujV3
Mq62BVTqsZVbOy2f/dFck3/f+BZVAQ7RhRU/BGppJ/j+hAL0QbeZ5Xk6wBIfjSLmL4dEVRgTIsqU
WGSny9j1cEZOaw9P19LFTZ5U/J2alY03SYpBSuiRkiJ5EMCaXIyh+k2Lt8BsIcN7uI96ZPhDlPB6
paP/3c15f17xiGYcfDlFd87y7JbaCKAkzygPTrVdEJtL5sjX2KdiJimPDVxqLsufSTK8lZTlbEcd
r+g4cqYPTrR3g6i+o3KtQo19JWClFKQmRkUROjRDJ3OXcfLOhZfMV4KV1ehYoFt1/S6M8k6U7bHq
kkcrLB4mCEbYZZRHxY6Neav7CEImMcSaXZpqLhv/uoeiGENKmumVhbxgVH6PNO1G8dN9MGBINeKz
dturg0JR9/5f4Pm70MvfMSsic2hnnnJci3m49QC9OACw2kwj0RoheOdPmcF+QrrNSzD2IApt70mr
Cm81amLXGBTIRH73Xbr+rq4IpYYpwSbQNwlH/qLxsIW3UXqY0unmxXLdVKm/knaNpwWmM0Rd0wEA
6btykyh6ILCJxVLbKst4GMq+WDvk1TD6hFczY8mMEWWd1sk9GYlq0AseLoAVkRiCCW22/mfmtx+4
KMbVYOvvZP14YLJ67Vj6u1nVrwU1yj77eDbqlFmwBseiQvInYjJI4GV7OemPbDixzNuLIofDibtv
8PsLf6FYIBwe/DgyeZByVAWv/GDYfsdqejBy7Bu2sy4VVOIJr6FuNSSx4EbSKhQvK4G7oLWYWJuc
7YFj3hvhPBVcETbczp95qw+hBpo/5u+aYYQJD/Yrq3DiaJ7+6FjZttKrU9jEW/x/VDhUZPiJwQ65
s9fwy4DIBskFqc1u+PTWdF+T/91GVvIdRcmVs/RdOqyIPOeUtdMebfQUJz6NU+MysIu7wUrGJIdd
8TWBwProM9aOLo9SQhsaKX30X5OUEiggn/EZfDJdS7x9HiooKYapgdFqd95q8E3aNqbsw+nCSx9X
eCl1SMnkmR2te61rTy1aM0bdCLMLDeWrMO230iO1X7r3Cf5Qa+JTdR1crOGqgcXi6jXWKBLWVftL
px0RNQ7H1FwPw7iZvSYJMzKIA3lFqAQGzrzp566/5BEDJD+8GqK+e8DOsP7/uLX3hOhBEomvipMg
xXW8g7OeIdPkHojuoExoBI3GUzxxP6HZyn9UYFGIRbsP7Fc/Jr8+G6OYtmrU8UVBNjC51pbxAd33
pwE1B3/uhnf1NMnh6nX93nBUvixoPPYK8M5JSked27KpydEi25zaiRDXOMYVNRg0nkI507qlp9lf
ZTXuvSjdWDnsH6HHqzZuj2XQnIwEydBMvqXhk5YP/ughe09U/hTMRR2K/y7cQx95xmWW5YejMJok
XrlJYP5X6YzQ4FYgknoDoR7KWMrcTzCB62TFf3Y1o/flj1Yg8rWjw1dW//QM58F1CYaHTX+cAcWF
CM6+Wz+xriaEfe6/pg85Zg/StPllo3X4LmKjX9zlaILzJnh1SHDJgE/J60vgBtuo0w+pkNtyiD8q
Pb1C4zkn/fDWBgVswxqFCs9REHziHf8gHYSN22EXYlneV6wJuqat6whsvE6Nq5FMGrgS6qPIegpz
QKQNdjVdr5g/N1DEQCClDo3tsdrVefnaC4OfCVcgq5Q7IgEsb4ZLCR1tHPqb0MUlHDt+HfaPAJi8
NJzkPUJvilLtdUyzd4rjc1CJ2UbG1EB5yr3WQ70jrrT3G//meRnsq0SHFNbQXWOJC3h0espsue/D
AY1yLD4L0j1eMXZLcPEbx+43QW0fMq/ad3FXIixQbDUWxkNmN6AGClTeWuprL6mgvhucjKNOYpXd
nD6DQ4wBT1afvdLhiuwXx/fWiTcqqKkyn56KpHyZ9QS3JLbI2bwjsIjf0F9WaLYVAVMC0ALbDB87
rwUMVUakzm37LNLuKzIeRweCglbqe+j9VCECH1iIdNpKKCKIZyJb+ma5lTU7Mi4HL5YW3FgqX6Ok
o9ysPpaYsdGLGExHagHaDt0GOh9w46x4oVC3OXgkNBaD0xLajP30jBx2+1c//zwcsIx+k2JqtySA
EWR5YVRdQa+A3hE1rPVrjQt30X9zkCNaJRpLVtDyC36Y5zzzbzwkxO2gzPK91r3+GANoNRvrKxji
e5Qhr7UdNu5OvksFAkPqdLemcWWtTVSVCfBrlIzP1A6ikSWAyB2TtxKrYk1Y1e/STwq1WI0pDPG0
N+jhQ16nO531lAGvZBr67dTlx6R0H6fgkETWN1eBZavSbUTvV89vxCx5npuOQB61irWMV5HHzx2o
yS6bokcUoyfigPtRDD8DmPF1kdWPjf5/yDuPJMmVLr1uhcYx0QbAIWkkByEQKjNSZ2XmBFYpCoBD
w6H3xFVwYzxepPXfFE0zjnv47L16pSIA93vPd75J3IiEaGH2y2KHl1rEdDzj6NZEvUJzOoxVQPN2
V55rt/52FeqjkUlRbX8U/KAx5+mc+mj8w5qG5eSUjDArLShnMV8nppBGYT0swXRMDQYv8yJ5vnOl
L4qci8Bavccj8rR2wUe+JgCC4keQ+up0/CsOjWglDyYWFBfkwzpWgvkybzpyYxwHfsWQBHJZDizd
CD2axNjB63ISZx7JswQijgVW1PI/qnQyTQ95NacW8NRh/HOe+I8CfoN99gPgDu6pQ24B50wyagTf
Rh2BCyEMxlXdouOj09uSkSItZwqJq56ucjHKYGM19sUT/m9jpBlpIWvHWOXL0OG7WMfwFpJoqSqu
rQ7oudUQ+XPxuJLcG6nV8HSUbxhdmO/iMStrsTEyLk3M4whekwA0aWo5TzoUOOp4IBVPvE4y3u0D
2UHXpxbIxwZqxu0rbOfXomOGNXlDkg5k7bBTpzRBskxkVzGQT7QJ4BjkFaey3nbkFzuVvgnyjINk
vU2+kS9owuzcP5lEslhhhPuZLKRvd5EkGxkoGHiLtOScD98dSc1txcnXsDlRkquUporsPL6tOgKX
hP3OigRmrTg9j2Qyg3oiXkhIM6GtYNGxzbAs7mtynBV5TiS6z6x/bkZynhN5z4avsK0DoM3giquj
M6H6bUsCCdiRvKjJDrmzA6ZFQfvFYW7f+OMZSmy/iIoYQlVtW7KnFbg+/aAlHrc6WvryyN36uwwT
nCHVExTRWcw7f605FetYq0u+FScN8gAWE6gxdobRfNguFT8kYg30/gBGR4gVMKr4Ff3qwhaWDG3+
W+hILQJdfn30CnekbVcY4g7OPMgDY6d0INfS0VzgzGOiw7q5ju0GOsA7gIIoEr2YgQHey4eWpO/S
aaWuDv82vnfT6DiwW1CUTsUhuSAdFs50bLjm8hmPOkhMohjMgxIIHTIOUiuadOx49frHUAeR2XtG
YlhvE51QtgmkDmSWRb5+eWSY9dOxJtOMmT1a3ApiibSzkcz3hPKgDwTDz0lHovkZaek0KbTVcemu
tS8rVyWbHLW19C+lE9e7+m/EGqh40KHrIC9ZCpPDHta6iBqS2Z7ojrneV6DyM0lu50HyOYDu2CS6
i2r9lZPw9tn8UbW6NTJ1rWr3MpAER3xHb6kOh/PaIQ1Ybf312nQEx3WCfCRlQTvta0+0HIg48oia
T4v5mOvsede14MmpoF9S8PQknz4SVPcIrCfdsncTvBU+UfYZqcqWHqgzY6CzRZqz6ZhuG9oXKOrh
2675u0UVxG7cCa8+YfmK0LzNtr1tzVdiAjt/XG8twvVdRqLaJ27PeYp+dB3AJ4gfE8gfLTZLNRF9
EHz8A20kdXbfJMRv/o3zJ0xjmP2In9mdXzunhWUF5a2o6vW1DaDvGXrC+J+czI4EMwuhzQENCgGV
qaOAJmL7U3/BRT1MkDcJYoTCpShCWwhwWSBW0maCKm/uaXVnGWm+GKgLApx3JioDYeM0KHLcSYgO
+boYyx9Dah4HBULLesdFiZDjvpMAjL3JSXRAmsDD8YvoKxcxZApIFWrDZWnCHV0GYsMv791GvzC7
GS92LWSYEKYzKtmHqBpW7WywjOJg5dRJIHPwtdXB7cynWHsemtnb9YgfCm2AmFBBzGCHRJzfMhQR
FMU8sWZl3TR/OigkcvYlyCZxEJU85UuPBCA2eaQTsTM9Bqu8TbWNolDtc5/jpzAUI7OkTgkvzPin
tcUi0VMu7bXI7XrvI7pIEF4YAwp1bcCoUWH4KDEyXGgCRUaVJQxaCt4bHZ676iNklDN4y0Gi1kgE
hMdKT0qAdIPzH3Me2gFWkSGAD9mhshYpEbSPH3OfPteN8Wk4RI4KGd53DO+AhbOI19JPOpGdHNMy
avwKrykIlP4+F4oBONPoU6sYn5vIQ2okImQDyF8z78v02bWxW8wsxd4yuwdqTw6dIY5JxxNjxQjA
u0+eGy0rYU2U9/JRIpbKB++jx2kyc69qcZz4Zo0bwihfQuwniVkRqUOHMmbtSOgVqq/EleLT08Al
lkOa7S1/aPw+TVqwMrBMzTGu8Mk8lBhY4prMT+qjJCWqzV60O/5NQPFq2K74W/zYJf6N0MUPeCYl
XXclAH61BIt93C/QW0hgsMF0or7CLVz8MY7KUG0U1hgiuVeSdjxgtVDG02qZHsdMbqx+FPIJJuda
nxlMEfEgjqfFNBhKIY1w1eRwtzPumiLARInLpizpMcdtU4QUeZdAqXFr3NhjYZDDtfdpooC4VP0s
NcfNwYh22XbvdFzZe/7KNoNZfcZz8yOAwENgcBD1O8SnUB+EX4HFUaRh4QIfr8P2cwAnD9SI47b2
3lGg8fKyrlXRgFZSSV6o+LY3bAJ0NUCcC8Ga1geQ30sTUv1UcOVueWnO5vI+Wmy7lZEf5myNpEM6
t6NIYhypZ8z7rU/orcY7UnTVxyKW+yURRzXXTxmnVL/okas6S3dqlqq/Lp4T33S8e3VQ90jDGCUD
Y0+SHG6lsOAuZTl/1bT5ZBlhzVx9+k1SntKGSwDoKQtddCpyBrLwxxuTNxoM3La3fJ6cDCHTxGUr
a5i3TOGzzWpjrlD+cNcPlYpGHdvm5isufcE9ajXWXdeM7UO2LHJfs9RSXvxp5clXnvN29o2HuuFN
Lcw7IGEqNMi20K+I8OuOtMl2aR+GdmnhAK0fOfbx1itUTSCzMEFO7EOXmMhvvUMwksYjXzkQqsc/
/hLHE9bHmHu0tdo/Js1MHAo8bznGOSfGFdhnMUgjDqwXGVfnlv3Vd+at2VkX36LXpcesanm/S8pL
L13oXWKBUrgyKBpJTqW9kAytt4Hl/JEyPpmzcWeM68hhKvuVuOKmdXGSpZ+OrpY7DU38iI0r6uSt
JF091P2eWyyOAQGTFRxQQN0s9qM1msSfzZIHoANiMBKhWubmoavVa2e7aImp2yGwID59v6WGrjCp
f5paDYQvPad3XblRZmheh9YGW8FWzu/mHdHdLg0772bGHyHKNd9lnbqEOTCFERDJh6Qt2ffWqCKP
NPfZ+5UTwrmJuey4nLQiNPD+fiK9AsPDxdkP3Y1Akn7ueOzyqMP+3p/bGE0jJzIVDVb90MLmibA+
phasgBr1HrXfK/nmkXkDLNBqKdbP/DzACM3KjFyzEs5bqWuA1vbR7uKHOfnDoRQyNZuvptE+D6PH
IOjPqgtiu/lzNekZowyeAFJAIMV5wCB53+EhDbP0khEybqm7lNUZpJKx5tEvvRtJPn5TJj8KjmiQ
/pWzVrvghbEYW0DnJWbLG6aKLwMPA9/IUFsgdMVRHwmHvDQZEswe+XtiuNvZmXf8uE22Ol92Fz5Q
Xwm2wCyqSPTSRNxgKN4Gcigi2VnMjeWOfs2nGfUkG0T0P3UVzmfsnHE0Ofl3P43vowMwxRKIMhAW
IEtwG3Mx5Drs4gOUc7NbLOwZ6JcDMOs12JrSebfAg3eLCA8+jeCUOEocKFkUOrPYq5mQgW80m9Tx
tSBzYJHsVQdzogGzbpn4QT5ROT26v1z6FSC9dnVXU0QUYzJR3hHggQ4dVCQb2zI+OZbEU/cpmYHw
avF2Zat/Ucy42RkV39m6Qv0NGc0PU3alNf1OWAVoczA+6POcSlM0kMGzTQ8Nmol9GPIihsyiZYlU
51Kd44ampsoLPokwvhJDitywxTYwvrH9wjyL0EUEdVQR5+oXViaVxMhR99po6OzrvqdFfIhMibUK
1yQP3BMbZobYWYdC1p0IZmcpoueJuWMJFMHIgRWYj9TGU+3RHS9Ge7vMBwwEPffdDfctc4eJ2t2O
rvnMYCLdOG75MIfFjaPnxB6dCDx4m1tgiBeRqVPnypPXwvhgE2G9/NOLEvIj58uwfi0FEGRmNMTX
0LCuiatosQpuJxnylAzO/hJgog7oEOuGZw4CF9elqCBMIpC/Y1UZVzZ5UZoOkRgrSmwnEnWSKOa/
gTWyRwAoYMvx/9oj3xVMioav/P+2RP7Hj//nLXJoBTxfA15RVLXYbIT/5xbZ+yffsj0RBK7+KVk1
/8tkET0D9BB4gioXVsz/Yo0c/hP7WT9A3eeYrJrZeP+X//Q1/8fkp77/H0o+9b/987+rhvK+zqpe
/ed/b7mCzNP/uka2QuGY/FRm6Ls2oVD+/dfvx4y+Qf77/zAg4x3DoJm2i3ALMozxvu35NAmpkmNH
ETywU/woFzNqx/hRWdl9iN4CsTtHMnpCCnTMHrownA5wojNZZsOiLMtM871VxtWx9KjQytQDnzXa
lifzUDr1wTLqG78dCXT08h2txt1alldHOcfFHlve++ELKN8HfYN7rwbYtLtfJaevouAZg6CA1JNA
qZBonwnTYxvJ+1CHZD+HqGnA2kGIdnDc937hRilGvayZOq7fPFXC7mEOeJrhrcv98Wqlw0NCZNsg
t81pxz3bqYeNuom4JWz9yT/iLL9BnH4sYW0AREc0omZEBueeZAgSaopYZXJntdl5GryjJYNTYq17
NLMvds7sYO0u2HC/C0q6nXw4LOSJ0tHdlbbLnaTa0+ABevoeQHwtQR+pdL5TTX/u0AgEM4OsVlxz
se4TN44MhXBisY/ock7CFPdGNkaWwxuEqAG/nJPkykDLJ5IP0vJ0hGbmUaYkG8jfV2Z2bOKeWAOB
UclxxwojvHS83HO8JnXR1EdaS548l8RmEnSfU6JLxiUyU3TvkRMsFEKv3y1RFn5D7h0S79sRY5fh
QMFZZsmEUp0QfW3axb4MNMN6VDwCxZEeNvEl1GQZybh47NNkC+OUrX8Gc/qYluXchPZlXNfnmqgl
0dvsDYfhZu6LlywwJWD2zPHjznUAXFw5XoTLDopAwVcaH0g7j5sQoZkRcGnLhHdHXD8+rpa554q9
G03z6C3JQP+yPNsuf+KNnoLZ7VOYEGrzjQujA8aB3U1Ttrc1pi5WvZzt4/k+luaTI27Lfj0ViExQ
aJ+qNMOsYN7VZswHzvYPrjGe6J18NuaF93yTqh2+aJ7A9Gj4BU0cof8Wd5SdWxVhvQDHhF20XBBS
b7twVQ9Hl5Sy3X8Yvh7l1NNdn5ecG+tjx+RzF/uaaaPZgKsGZPTInNMWGX5+u79WIt1lmQG02N9n
yLNNxg6QyIcsYBSQoZqWaJfnJLn33X7mk2ZaFIH58zZAMgm1tzNzHRcOh09oF9bi3nZqV+IhNifZ
fPCP9QhNTGZCBclHwFp1txpNtlkalhI+PKyaqVZZYa84Ed+O3MksY/iIK0FViDhJzl7jMt+IMnwt
FyRc899ZMv0yK0MaumFjG85kNsJDn4dcVBjx2x5DuLR2ESbL4CJC9gPLQrFbQvlaZreHph+OapRk
XkR2DWckB0NWEGoeJb7rRr6npUBeZDy4VfccJM4hkKQhRXFUCDuXFhtMYR7sPLtbF/u2yatrsKAY
BN8XIZfRbH4JHYJbQx95s02aBdJqJpzOfIORgJ//UrrM1gRfjmzT2Xl5cVEmTfWun53w8GOc6jqY
aouP9lCefLA3Bf62xN7FzhGMszT5rXtrUkC5eeSCQEvDt68ZOsMq3h2gOkjjfTuVn7Om7dTA2thu
4/d5asOtkXRvLPBLnH0scIH1Ug3tAe/VFqCcDc5ngPWhCbh3hLNzZ3dBrtcfjcnmFMEg18nkpQAN
HLPuzM4VFj5BH5TtLZ4Zao3ZOcAU2qv14QEZMlR4CoEO02x9SBr/zCf/aufDtQJOxKqE105/66AW
XYcRXgvImGmisQZtbDXj6MzGra2Sb0PTjw4YJC63Z09zkdSeHmQtzI0CmfRYTbaaoQw0TQmgR1Oe
Jix9UBVRN68GDEBdJwcAwk8XJHOlvb4G0Qy55Aca2Zysh1oznO3oAkpCdU6a77QmTtMAn6Ft3awA
oFSf7BwOqryOEYoxjMtBRc1lMEAK2bg2xkPr6rBJRpJFtFE+w9WCmw42z5MBANUFRG192r8C0FSp
gqOrWdVJU6t2Ki/46QCeNdHqg7YumnFNmvmntukbHvqvCQiW091XFdqgV+4AGkBIsWmiEGxWgM8m
xPqr3npIsNJuBgDbkAnKoInbwWdSA4KrNIub1+5zAZybw6/b4bhLgXZbTe8CJUXdX5yXBJvmexdN
+qpkjOIYFQYIsJmuZxckWDJ2KkCEvdWJUpDhir4XOKSBO50NUGww5wsBjHV2QoUcewNZMpduECWY
v1OQZEoKiGv0tFWmzXuT+UzogJe52Bc9EXvpOVGp+eYc0HkGeG5jnUx1iZl2lr9z4KKDGX2QBqUX
i6RoDQQJoKPXbP1ZkJUw/+LVcNZ9nV56DV7HENhzQrV12r6I1bxglPsZWITBa2OeOzka4XZgua15
ubE13E1bCkgvvPfCQeaQaliM4f6tPbUsnYHDzaVj266B8U6j44zQXHZL/BpiuPIJvhy9n6GFBbfd
KKJQE+jSvoQQ6YtG00nBvLWw6ixRzz7sujcX+2ZqCIvZ+wq2PZiM3QwC0kB7sKt5JJDLt63a0ecF
jIurIoeSJ1qzW6303mm7T5f9VQxNX0l1qqHrw5K1OU5nCtplJPQ82wSYWyHy+cAS7Wo3acKSpoXZ
L3oebRriH0hS1tlnC0fHXAfMv667rxDuv4D/hxv2dlnKZYu57MOkgwJrzQcl042k1p6ysp1FoiCh
wJzU5sEd6i0UU4N7w7/jUEUIITV3o0edX5glI0ObFnct5yWDNGpFhiEN1NEl05CxbmrJOJRoJjwd
eph0/EGRg+CTB9xPMsJP5BNuMlDZ4NdAcqLT99ecLIXBcAAKmqvUND0DGG+mYNYPJzbjjJnW6s8q
7BeHdMYgupsKjiAxqkdT4w5iwMTupmDfvUHZgy3VT07aw+cyvJD+CHUMJNWBkDIYvwoL9ZmjhmOh
QyPCKy4oHj8qx+VKV75kTPQVKRNAoZrYCdhbsZ2K/rzoRAp6oMsw5ARnh+A8+c49ijT4YgU/1teI
afqbuA2vHrJNTqevjQ69uG17hz3xV6HjMDn8NPHD6cUjKZP2bAjRkN3OjrmddZgm8fofg3RNRSM8
oW0aAnXwpvbid4JtO9eGyCKZY5LQ6UnqeH77okjuSBI8M0mekDE8/C/FvyR8CNNO7u+FchV/tnbU
4eydni8BXXBbh4TQZI1Hj8QQfxSnfKDXmiSRvY7LttHhorgyf2ekjayUY/2S7DKsmz0GuM2sc0lS
vHnTCgSQxhfCUluvmaKJ6bsCC4LHMJ/Q7WyDJv52dOZp6nbDLDnDEIaizhL3bbw3dEwKqRZP3pDo
lOXpEBVpqkQRq8pAys9MJ/7kOnLFc+/COvMyeOq1XGV8nCoDSC1mYMFfjUMdhYiMzJbHdCaA1AYY
36aMpAki11+WDnytJL9kq353+nFW61AYvxSGRUhIromiI2NoCI8tM5BAQJ6s9vLntPXMs0XSrEiH
EMsz7MFACk1a0JXhTDANwgvjUV/9BrnhoI57CZ8uvRldiIeFYJvy2mVf2J4eoRGhq+OLUUFkOV59
k7RMRwfScWhKkkOpA3Nosayt2bnnlR1en86EQ9cvi4wdqOXvoS1PDdk75YefDlk8opQ3rQ7ngYjz
hPMy2i+9+aOFVtwY7AsPeaPeXVZnUcbujEM5izSSyOZl6p3HvAy+lcNTRWTiMaOicjMlOUlR/R4X
rs+nKj+EPX9osQ1PMjQBJ5iWVqPRxLOcdyBFKBoNt4MAGPEVTYGR7BbQrI3tTjfKt29ob2nPhhWG
HIwdpLJNbew9w3CPAR67SCCn2UK1gxMTmamNOkcGDAaJtDy7jvGndNVwcKe13rWDpJ6Gva/HVkOW
yYFTyHpB6RTlsDndJMoj+eEJuxSG83yAeQrN4WYOF7JYeRmjPzd/2aF4Wkd64WaiETwl49u2NFic
JcF0a42MistMvbOtaDaryRyKJcJr4+JByPxq2JkWVYrcn7yLUTBdx+rzvpT+/DpUUr7xFKdD2Uqo
OKO1cetkVNHEqkfGUCiiQHgSiiwdeBvypsvZ0QANAq+NLypMhv1YOYekcI5iKudjzazpxi/GjwZr
xiR51LSrc7Wn6lroRTwBpMOSJEm0Fg4fT6/e9bn45CUHvhesZ8VcZpM5mCcK7jSZfrRYywf5Ktzq
FqWgyqUBfqyA3Zb5KXMBuCeAiCzgd1vIjimwL/kI8RcTFOVDX1sRtPi7JenhWPqaWo1R3Sgj+CFt
gFQ+41M+VhTdVGX9YHS8Qw1Rvq3psjx2RpdvrZQ+rWTo/KNoAk6w+LMg8tddTB2rKJcHCNxfbayj
PrjBDt7E1lJCWFsh3Lia5X088GtbG/Mzz2E5s/A2XkAUraW6CweufswTl4tUdDl1A6dgo//u5tnn
iUIifalIb9AP6LVf+Iq5JoV8K0v16Nhks5nSsdU9FAnbktU2D37i0GPDIE5kvG1sXSPEx/i7Caw7
tLJ3POUJJIfWqVdQvpOX76da1GCPOV5mh6bIku5xAm0r8i7w5CMBb/ybc/B7KtxXGq2/bJdZqbFi
ZOzafbs4V27nj+hBLjQuMzYJ5vQYWwnFllpgXvstznpkT/2A/Gkyi53p6PoTdhf7Nqt+urC60uyD
O8LNOfpZ09csx7shEwBeCYbkedjKOHlJsMQjA4kY0exQ0XA+MQPgWzhC6YO6MdTe9uZySGBuQpsd
YBWrj8Y713C19/7Ugd43X9JO4AksYp2WDWPKnpNT2jmdwVokWpG8WFomK/ZZuqTZGztClrVPXfng
qfi+qJ2H2nUOqcFTIU4k1SxWzIo3dvjJi1Q3sv8uFcsMsXyYQ4P3O3W4Rc4/Vq1L7WiUxIeR7tnR
MN+lVjsOFoqtcjZrBLvjfn6WMVEAKy/3abF+xWiGzWHZ1o08Zq5/sCiY61wGwUPufZus6ABcCN+6
fGYoTgVrRwK9csXPFUYKhQ4BEKrnZVElDkMN0XDsb4HmuGsOCtqEyXdlq+sys6SqE5MWdZLgky5Y
LylK2rYujIjtfgmGHoSF8WXUy++2Nm7yzrzUFaWL8xC7G6ZSt3NKdwUvoSihefjoxwL1lN/cpEVC
F6S66zqwlTSNuRp1jMgyc47GOH3quBPyN/TWFcsNUP5nR4fHJjeKqIbIni06vBl2DQ5rgrnqzqGR
cp8uXJiZqnoyfVpXDMwrh0V3plrLeEWgnm1dM/zds5hFhHMZ0/rK1fbV1D4dDmbVVqzumx00V4th
exqq+4bK49ok0YTKn5sSLR2ocHkVdFC9Jb6+lKc3CWg2kGL9GBIq6TK7wRDYb+UA3JpgIwHqe+96
FSF3f+pJUDuVcWusyyWUcC64Go8cmHYTJb+l8O8Gfz2pmBFGSh8GSRQB6LUM4cYEu/NCM9lwuLyM
QX/gpX3nAujxCHp1NbFnMAqYNcNHK+PIKWflcj+oTaFJv6QzT+tf9q9+EuX4uYAEKgYIvCZnRivQ
goiZbIiw6gPFT8RFmMsk1yimD7gs2S9yR+OP/HWS87MPiqgtGCNbSVIqf/xci52LKPDsibZFDZcD
Yu/nzt7jA73tIB1LRgrYu4EfZyjIRuOQgwYjV938F3tnD2LSTFgla4Syx4Ez5+r3qOHKBTdKtvSo
XuAuLfjLXPfPxwV5EEMlmrLFkqiOJSfzrELUMkJx+hNhzBmuc3SDXxmcZ8rolEChYtVsf6eQoBZE
KK+r+wZC1IMUxfq5E5Cj06r0p5XZYFD9SubwWGnItNa4KdnNCBV4RCSN89R8tFjrh624MTWo2kGs
tpl9HSBY89K6dSFax4QtDcIVTKQJnwyoVzG3tISpPRmde5KobxN0rKDisYGWHZR7wD91xuaMaTWN
b+Kg+cTYTPp/ArNl+QcVlnQPzkA+ZuFR1670oFi0FH5RyHWNyegz41PPYS+5sJvvEqIXYTxfABjf
JrB/9zC/neCb7kABN4j54G8tnvtancC11rAX6jtgh2s2mErDxGlpRiV0sfBLzEzwxlNAjQaz5nBl
f6KB5BIyuayW99zO//gQy6Wqv6gVRiXX3ZR0jAnIZnBGguQkOzqYZw4/nw6GiBAWOoSJ7hdmdnZ3
NCrt6ZsAlkvNUBt/aWpfvhEZY68cz7TIrHdVj80ZAJth6Kbr+29OvDyM0X/4i3mc/RDFvdPfOr3x
0cNzqzJo6AoH8TYZqLgajfL/4t/VfF5K+SATNovoaGSKEiSkfGM7F8EzB9pvve2ZxfAQ+gNw8Bol
3AK2jobhmo48OCx60wT51oFO78UaMVzbd8mwk9Drs5x/EP0homTFCt3O4X0XQLvbVXBaoN/b2n9w
oeHbkKMddDwT92uvcXnVMLj02FomGRfqQTP1/NF4MPbc9D4mDd1bo6GPl/1uabk5krdoHcaDBGqQ
AXeRERZ3BQS/guR3AUtmjfYbXO3K3H7y2l8l7bxpGzMhbx5qIgGSaECcsmg0oFuIDGSSFD4RAqOU
d5zqvnKiBWZSHBydNRjH7mbR6QNohM1EHKHl8gWczMwH/zBdaIcxbm4CAgysdZ8SnWjg42gQy6Xn
WKcd8H5CMkGO5eELS0GfzWKIzls85DopQZiVLkZBIbtOUQiF1VbnKsBy4y1mk1tULXuT6MXkeOee
KIbZ1x+OzmYYGLQxHc3nVOc2en++ks2BGYEQXkweG0Q85oBwf9/RIiN4xnVpeN8b0ynJ3W3Wxw95
qncwNSlqR13+zezzbMKR/7ov8KP4b/+ViOG/vs7TP/yfRYGOhdM0FCYzNsq1/hEKRRRoMnDXFkGb
FYqOfv6jiousiu8FthWEoWM57OD+kQpl/Wch9Qst2+W/8f5/1nm+939s84QXBvgBXeF4tBOGOjT6
L7Z5ys+mrhcjX/2UgscRKSV3oi/LtVFqgCDtR8cNo1kxcS6aTN2Ogqon2zf35BxBPz0GLFO+lu/Y
c5/WlVGo5xpnGXAgcYCG3ipectZcKg6E66lq5/GucDhG8GBCUNS4rJ0WGe+nAF9Q5zDldfrinlVD
VNoJjdSmFW8ZEq9MWbqTYtdmqpWkV/0dJyQfCSIwwynQizoIVR1dMNhpvluuC+okZg+wut5T1iIX
skY3v4U0voJq0cQOxV1akDJDLPg/SFrCURf+hKbxewqaXS7K9swrakef1jMYH+MBUlGQ6abhPDXN
pE5B78N9U4XsTekj/NJdz9/g2+BBtOTFTdnSaUTVNY3uFfCmQ7nqjpF9tWtr+9bGt4OIN3kW/D42
ozSP+QAcMGSg8gPNJPXQY95FNnIqLL/hJetemyUtWQHNu5oCn20J48ltObs1BQCvVtHjMacUwWb+
YmXxi5EW7x47jXGheWnt14Wgx/SlauEcwrC9IscaEKvRoZktWNkbg5naXLQQBtmrpOZiWw/+Y9VN
z1PL+Amd1tVjkUWnBEkybkbHOoToM02e63OmQPf5zHRGQhl0I45z4SXnMczeYomnoFP9n6K3+Qly
gcwxlUFCt4Gi7rjAabqOgJ0OevadV+ux5di/pA4n9ZbVzCz8I+aGXeIQi8i7kGp4fIW9DrBXkzhV
manfE7gBGnLuksA72UfnHCT9p08UftCZeBWw6VyJyetPVqlz84tO0Jtx+MfqCdWPOl7POPNPqUfN
YI6BDuD7Oorfk8lvdDg/W4rroOP6kw7uZyT4w4xzvIvYG1NaDzM3EfRH/0an4vxn1gqAVMsA3HGo
IlcLAgJMAY1WBsgOreuERMBwoClR2RAtsceGMwFY7bKu9DEn5cbRIoIY2egB37G5yRvjrtW6gtFB
CxVqhQFAtgcTJKgbSCHwjHHo942WHqhVfKRag7CmwCwtg/QBQ0InpwVYEGkCr7uCm3/9OtFDW9qo
AUoHRwqihSJO5jupnGnraQsDKRouHyyrKj6QDW/8U8cii0XYhaZBAMckj3q960qm7BfHudtFb8Gm
Af2T3oslCNNiFmUeCzNk7/u+znchi7SiLa6ic24tFmxzsHAmNxj5q4PNAi5PjL0S9sFhMUe6BOWN
YNmXvFc2hnaC4tD4Cu5+YK1npgya+4ahfC1EiN2RfgF2gLZeBnZsBRO9HixBRJHqGMemokJ1Yodo
6xApZ5e90crb2Ov2E9tGjnpM69k/DuwhKyN5K9hLlgVDT/aUq+5SYW9peAtiObrNnSBBJchu09RL
zlCvO8n5vQv2n07jbAv2oYVejNYjF7zVcrcyAFJkd2rpJeoIMRWyVa31ejV0QZwR3iHIZvdqAJ7a
gdbJs5UN2M4q6kZTtrWZ7JAfGpcO42fJNtf2dKxQL3gdxnGzXvkaevkrEpuvFPvgWckfqYa7v6o3
WXYfgV4dZ4V7GkomanqpbGrljV4zh3rhTDrjzXCZdyfjPtQr6RI9BLNHhmdJaj077K1l7x0chFU7
0Pa7ms12kmQnYuKHMjBPrriN4/kJQ9j96BVU1oI+FUN9iz3sZmJjzgzxJmaDznb2yeJKIfRqvc6y
c1uGIN9s3fWUwmQLH+DtP0r28p1PNwEE8cZbynFDQTNNd1+8vKDz2On3NdHkmiU/u36pl/4T2/+Z
UVALDUCxMj4PzQdoTgBewJbDR9pMf3I4gnjSbxmuMUQDNWbgaeCgzcz9CIHQQSIYEAkjZEJDE07i
8vVB3nwuYBc8S9xhk5HbpJ2+BXTDCiWHu5BMrQV1h4v209cohGknT42GI0LJP2X26hA0iCMXgsKA
pLAYC/gxLazLpzFpl8AA+OmlBqdhIIxc4xgjXEYSS+54QbSibwHmuR/hN9bSOuJPJcESRgV8RzZa
V37otoX76DX/AQfSCvKOcCF4y95Z3TaUPxZQI+Ho7GY+KC40SQ5VMk7OdwNlIqBNsjp7SaFPUiCD
ERpl5tlNDOduhlIxh/jQQ61giI0qn/ptjbP4XngEL7phUHdM2beacC8W7+R6EedYAzGMxbYmhIyE
lGlZMUyQMw0EjQ9Jk4E4bC0hkX+6+OSD+xzmJlwszhJQODSuhBsJlyOBUzZFSsFHhVigQSFrU27p
tw02bkSx8D2pSD7gVF+41LeYK8VxgQRCUHBnxwnu4gbdJawQBolDrOGhXva7AJpogFRKVxtzkwaN
YLNfzTrpkJICIbmMWlCuH2LopHJyn2mFRO0Ft7R0CA3gmNQYPLYabJJmDqOZMbWLuQiz9ytoJlfo
GPXh2WAuzXHawXw6cLx2Agb8HtnrxGShSRZbJu2vsVneVzLaFkGyTdEu70OS07Y+dh82eW75N9jN
sHXWUW/a6hgid5IDejPtO0a0Kk7uNHUOiEFUvHHzawZWngI80/NCpJosOZlyRwYIlwiZ26TNYQ6J
cKvdPKTQKOTRx2q+78mnpx0rplxH1i3FRL7p50NHQs+rsiPbvC/Xw32bAVj5xoDpkQQ8LcH2xlu7
15WZ66YhJU86bN+Tmhdiug9ZjhXpf2fuXLYTN4IA+isc7yF6PxaexTzt2MnxK86MNxwNaEAgHhYI
kL5gNvmB7LLMIl/h5L9ySwIMBnTskRfS8caWTKmL7uqu6q5bFE8zOuzNkl9PKYPf72eDL2pa/zQl
/57kxNMp+fihnXpz8vNTij/0ydd3ZgAByN8n2MxRBDL6xzpgaS0xXcocWCcdSfuHJnc30Y2PCwEC
6HN4zzqMgGHUu7Y09Tom/VmfELiHwsnemmq97QlgoF8ffplDHIgXcFDJ2RqyuT8Ab9GMSVaSDPR5
PLm8J2Xq9J4Np4Tl9odxAtCgD9lgBuFgAukA7pmc4zhJICB0ICGopntCrA1u0wgfyx6HF+54Rokp
6OtBp8cmDkCF5qDXoswsRRamMTEdwS6E95QxH44/J3bTNwTMYAqiIXUSEisEVYG/etePFhQpZX/D
FbRDSmi0B+thUh8wULkzEAwEiXFzdk/Ts46sMFLhRUg21FwIEjqcA2sOU2KkQ3Ycp/3fDJATVt/8
NBIEBdWtIpAU7FaCryAPVR8O7iScTQragsQCB3YwPItJzFFeABdGkzkgrvdJriKxZi4UjBl1erqC
xaA9qXAyXCFmaMLO0IWioRA3h6cBC7DuJqcOqI36wrnqCnvDpGrGeTdNLyXDbT6Dz5EIqaMzI6E2
EnoHSBL7rTqcf0ubwZnFafJ3pH8TT+wRle2PTxdCAWGl3ftoAwaBVmv+3BVWSD/GsEyEH5Iq1k2d
FE1HyCL1AYgRYY2kPcVLFJYoY2oSBmwCACWBqnzrsOq7b17Vp93PJuiSkBzP0EmpG0OVUdAmU2Gc
aLzS+zCmZ1THI/4pP9T53pt6H7LS0JexHyVX/iSm3svqiKfczc523pA7IfWjX/pQ8Qcti1LfJGP/
+Kg1iodTeYNOMBpugpNs+EdbznX2RtmbFH1A6PHCcZtPhppkE4kBo68q2QXFKSQBenlbNRu6zhFa
8uby2zi9yNtQ0CEVFLcu12XxM1sN8NoDuOXBZBoFremmBpYVu3eqEhxQxJPP2VKEoxuuam60dFMR
TkNzNEUhVFBRRXBmmSgHxQue0x8OqsFUGopjG5Yt4RK5CKVsqsFoGBrREg4/V1cNhuJQQ6K0Gjhf
iB6etN9sCOuMo+NVHQjqKzTdsjjerpKPlV1PLILRULAIumnmvLfqmQKVuGCpLz+zibZtqEQU82t7
DOgN3ea8PoNgfbtaNtElBkkwsqwanIZrG7ZObz/QEcgxYjCole0I+Ys9TuYvnRMwhiQGsfQlBrKv
I2gNx1ZUQ3dyVVdwKDxzeVA0Hdi2grmzVmNheyhgDk1HZ+qpbB94hQlRU1x+DCMfBViXzQnRbFAw
2jbJJlp3kWoZg+UCSWU7opRVlJUBpc8c1aFTbWvAZgdFZ2Om4hpgKi+lAeYF3bUUSxK2smunK5gu
kBNL8swq1geUvYTWl9pDFKCy7UaY0M6/avrUZk+wGpaKrZSdtKop4DE3sGwXMMHScph2qYEny0O7
oZkcjdVyu1u9CWFnM/YHuoDGFit0XhC7cj0ZA4B7LYtlwcpBeMEy+RnaWjvfpPeG7cztDnxijrve
+aEHVi7n7v2lu3naPj7Cq956TpzwXLSfefry+5utOTPziDdurjzkTMzy35ft25W8JWvVqNUfTwI/
8qIWJ8Mz0cu3/NUb4Ly/Q2LkhTVYtf4g8Ia13QAB01buDj2+3PHR1qtvGMVCWd44mCKLkwxJbfSt
dhF5ndjf9MTXDmhZUddszXaLG7Vc376OpF+ES71ffQRFWOEK2rqsqIsw9f/7vucbWs3PDKSyMs68
KBzNktqtFyUFkl6hNQ9/TqYP/9SGXrt27n31BwXS8EfLtus8+OpHfqtACPa2rJCTyGsj4yx6+Asl
PvxdII3pray0Cy9qUyys5ReIYXYtK+Y2mYz+/SMYegVimMLKillm5RcIwUMqKyQ7KnRYRHZQaG2e
f8zIrSxB/ZpyyJMDJiFfSmQFTAvF7bP369Dp7iywConu+7ftGU6eaIW+F735HwAA//8=</cx:binary>
              </cx:geoCache>
            </cx:geography>
          </cx:layoutPr>
        </cx:series>
      </cx:plotAreaRegion>
    </cx:plotArea>
    <cx:legend pos="r" align="min" overlay="0"/>
  </cx:chart>
  <cx:spPr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_xlchart.v5.11</cx:f>
        <cx:nf>_xlchart.v5.10</cx:nf>
      </cx:strDim>
      <cx:numDim type="colorVal">
        <cx:f>_xlchart.v5.14</cx:f>
        <cx:nf>_xlchart.v5.12</cx:nf>
      </cx:numDim>
    </cx:data>
  </cx:chartData>
  <cx:chart>
    <cx:title pos="t" align="ctr" overlay="0">
      <cx:tx>
        <cx:txData>
          <cx:v>Počet návštěvníků v roce 2024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cs-CZ" sz="1400" b="0" i="0" u="none" strike="noStrike" baseline="0">
              <a:solidFill>
                <a:srgbClr val="000000">
                  <a:lumMod val="65000"/>
                  <a:lumOff val="35000"/>
                </a:srgbClr>
              </a:solidFill>
              <a:latin typeface="Calibri" panose="020F0502020204030204"/>
            </a:rPr>
            <a:t>Počet návštěvníků v roce 2024</a:t>
          </a:r>
        </a:p>
      </cx:txPr>
    </cx:title>
    <cx:plotArea>
      <cx:plotAreaRegion>
        <cx:series layoutId="regionMap" uniqueId="{3446B234-E203-43BC-9490-8982683BFB80}" formatIdx="0">
          <cx:tx>
            <cx:txData>
              <cx:f>_xlchart.v5.13</cx:f>
              <cx:v>Návštěvníci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1Hvbct24tt2vuPwcukEQIIFTp09VQHJdtbQkS7Zsv7BkSQZJ3HgDb1+Qh+QDkjzlMQ/nE/K0z/mv
TLfbO221O9md7E6dVqnKpcVFLBADc8wxBpb/8WH+hwf9dN+9mI22/T88zD++LIeh+Ycffugfyidz
378y1UPnevdpePXgzA/u06fq4emHx+5+qqz8AaOQ/PBQ3nfD0/zyn/4RRpNP7sI93A+Vs9f+qVte
P/VeD/3/5tp3L724fzSVzap+6KqHIfzx5U7fj/Yv//zC/Mt/7Qf34qq7L+9fvniyQzUst0vz9OPL
b+54+eKH5+P+ag4vNExz8I9wL0WvEEtInISM//TDXr7QzsqfL4fkFcEhphFGX37Crx99eW/g9t87
uZ+mdv/42D31PTzpT//+1ijfPNaPL69ev3zx4LwdPi+thFX+8eW//MenXrmXL6repV+upO7zQ6Uf
flqFH75F5Z/+8dkLsC7PXvkFcM8X8f906Ve4Xen16V//Q6/+8j9eqO6+/rpu/++QEf4qIUlCwvgL
Ypx/C1n0KkoS+hmzn69//egvkP2OeX0frV8N8Byoiz8XUH/5L/3w9PD3xwlKK45RFIVJ9KV2om9x
Iq9QxMKIUnj9Szl/Aehvn8/38Xl+/zN43tz824bnN2r8l4T3zVt+J+H9VD0RRyQMv4sKfRUBKigO
4+8S3lfK+e3pfB+Ur/d9M/V/4wx2ct39CATb66f1j+ExFhEe0l8s9S9bD3uFGbQdHv7ce561nt89
u+8D8xvDPCua0/nfdtF8M10QDTfDv/7np0f3L/8JGuTfvQF91gwYERANz8QChdcZxXH0DKrfOZvv
A/XdQb55bnjs2z8XTIeq/IMwIuwVB5UQARrfpTnQdQkBsMJnzef3zOj7OP16hGcgHdI/H0jmCxX+
3UsJulHIMSaUJF/EWvKtRohfxWEYRUkcf6sRPi/y3z6n3wbq+RjPoTr9uaA6dn/5b9qNf/nvZXf/
+AdpOow4/BLypazwt3jRVyzCCQ3xV23+LWz/F/P7Pna/OdAzAI9/MtN0UX186v4g4JIEQWuK/xcy
vxQb0LooiwDWZ3z4Oyb0faR+NcAzhC72f7ISu++gwu67P0ZX4AjFGAjvr871lxjhVyyB2CViYHh/
aZiOv2dK30fpO0M8w+n47/9cOF3dd4/+Y/XH+FowrpSFjD4nvyThYGi/VtgzmH7PjL6P0q9HeAbS
1Z8MpCMEQy/eLj2IwMref93Vf5eIKOIxiknys/r7VZuiHH0uNRDw31TS3zyf7wP0/HmewfP2/Z+r
hs4aRJb/A0oIZB/lBFEa/iz7nhmp5BWmYUgwFNgv4fkd8/k+Pr8a4BlA5z9ZdPdB/+Wf7R/QiQAf
jOMkJjH7rsxLINmLwT99jcWf+d2/fVrfh+n5/c9Q+vD/G6XfTsn/erSQ3Q/3+U9nEr8Iyv/3V396
djg1eXbrzzv+Cwl+E5d9LYb9448vEyiNvx50fB7hm0L5mrZ9KZ6v73+674cfX4bsFaMcQ/AUEs4R
jsjLF9PTT1fwK8SBNIE5wY4lUQxa0LpuKOGYJAR9SClLkphRCtsCCrZ3/vMlcNpQxwwlBEHrIwTi
3K9PduX0Ip396zL8/PcL682Vq+zQ//gSJ5+LvPnyxp8mCjOKOQNHSCP4HArDwvWH+9dw6gTvD//d
IhULQMXatOocu3G2Pvfzyncxj97UNuj37cJbsdSoFl1VuLTzyX1kGnZVGZTkOuB11rGPiKjrqq1y
OZtUNaS/GBsXiWAgp9VRe0kJPyamtqmap1rENrlMfIkE7d1+7eeUjFEjZD8fddfvmjKkYuV5TWst
uDt10p0CW4u6dCdOzYfYoAc3FTsydJ/6gJ+SPjqgJnld4nHjSV7qtyV/cvNx5G+HFe1ocZDTwdbV
RcjeqDa67Gu0iJboFNlFFMuWN1a0EX3gzUeYXTrKE4qVFUW45qYyVwOfM4RVzupKVO1bPdr9ouac
+U1UyGNP+zQhS1qvN6s+4aoTgyomQYOHWqE3a7zuJ75eMt6IuTW7gN9OphQxpue6e79amjYaiWZp
xWpGIcuDnN1pIWkXV9sk/kjKbPFvpWm2sJaTLwWvTnN0iYdDi9Z0YNaJnj4FMri1vcep4bXQ5GoJ
iiwM+ttO3jNKRFikUt8Urkw1rndhO2+WEGc2Lq6mcs1piTPWoVNJmt2KJBGGE3pKVrUNaPdQzPLQ
R2MpxplmyzxdJGg6l0sn5qXcjVX1UXWbWd27RkVCIZMuWgsbVBnG20o214sNd3wM0ig4k6FuUjmZ
YY8Jqq8lfGwpo1RFh2i86vDbmlfC0yVtpis9HOq6EXYcN4tHVuiSl/vSu4tRhThVgUxp0b2WukqT
8KqwNC+TKNNddyXj8aZjyouWLts+slQ0NfwVLOb97KQTSbxcS8eO0Yi0SComLFs3aFh5OiOyaSb0
uqewyKtS76J5GVJMXUrW8FOInkg4JBl242mp36LebOWo0z4xaTfeNVEc7odGpTVVGarVJNoFv+mL
WYxFLCZUp2ZJxLLu+TAKOthjRdo6HXt3jpdTFPtPdTJf9lxntqMZG9y28JWg6r1pumz0U9Yzc6x8
L4g9LuVN105Zi4fM0/vF6zed5DtZF0J7k1E0XvV10wjHLvrBpywK87ivUls+luG6IaG+G7C/KSq7
x3oU48qyZRku+XLr1kWQil73SZOGjd5rEuymaDotDj1wTd+XS/hQd+/4uuuDJiuGVXDT7Yl7m3TJ
YbQZM/bc0eTGR9qImZfCINiG8bhjqrguRvOplBRQGZYqJVMYwi732YrppV/H4T7B3QPv3KH8CYxh
Y0vUiWp0Yg6IEXHZHthSvy+D4o4zKJKARp96jp4gxR9FxUae6xBooqjycq2PONC572RWS3PF1zJH
M7uefdBuDF2bdFXIbsJpvklq+Z5TtWayVck5WCIsgpXtS0fWdJHLki0skJu51Oc54S4Lx+7NAnXU
zcANSO/Q5IS179cmryh9pwq7a4uiBxK5qYaHsFhWMZg1i+0q5qb8GLL2skwWgafRp6VfK6F04tIq
CICCCrKetafza+DRKQuT5SK0UNY4jB8nxHLm9CoSfMQ6aW9cGVxUBJE9EDrZtssbb1W6EjxetTJ5
V4SmFaMjNyrBIlmrKidDPwqmu1agor9ZSi1MvOBr09tz26jtinxq45kdmJ78JpbNuiu6xOQuDOLN
WkJpJn6q80lVHxTuj47x3LvizEYXiEBdMEeWW2rQXaeXK1XXxzqhl6Ht04IcfSDXrBmrp6EMXq9T
QUTF46euwHU6q5pl/VKXO75gkk+a1YeOmDkzdL4aPQ3eRwMfNQDPVLpQ7EW/+EGMXd1u4jbOkgWq
iQTFRTGt3WXVtrMwo+xFQ/RFQot2VwzLxIBT7XA5tKQ6VabAQnGfsyqKBYqCcY+ZcwI10ZukkWZf
Fyjes4HHN0FHfZZ0cwn8jU7FUhTvBm/7TRzP1dtuaKYNXcrmGjZInfeDrC4SU81HSTjNZE/cLta9
Sy1r2lzLoBUGCDZrl7iArlirtA3XU9LxTbt2AF7AssCXWxkFKdDaA0WTF2HdLcJXSN1IVrR55zuW
y7Jx+3BttMDusRnkTRgEu6gN3GbBr/vKRRcFGWSGu8bnHTDWVZdUUDYjj+1lF5FhE5XD+LEM+CBW
TZZwvySRFKBHKPAttpfJxNZsWsf23Eerz5f4NqBzs5/rBPhx8V06y0/R5/Yn8QdiEcpKhjM+Reag
mmHeapbBIjfCkLYQy6zUfkgsyWO/mqxc1PthLtGGTs0gEl7eaanFgqILOTd+T5bkplKLPZGkVg8D
soFogqk+FGplwhnK0raem2wJDbBTyxmsjA63U+viDaw7yIIYfzR13QoiQ9iwcas3geuvKAnGnFpd
pKQJhpw2ZtiY9vNokUeiGDtzthbfR6Get7TBUvRluTMtu50ifKaITWnkaHvhEQiF5C0GQ7Vd5RKl
XT2vaeCWj7huPLDEXB0ZnYoU9WzZGdBd2x6gToP2tMxbtIJYWj/JoQozHnQo1XF3t1r7OMbyWtEW
5SUzwAZYn8KlfhNV/b6Xy6k04fUaJJsosruB+lvcmSwk0FGK9WFO1AfXgkoLmm0Hy15Veksjto2Z
F9W8KcjFPMdZ6D5rJnqoerrlqkvLSok6nDJninTqy8NqWCVc57e6YNCo2pOj6sBnc5bcp3o6tz3d
WRtcuqbZFlGcB6OqRAHCrSdhHigoDRI2l7D2oCBuAlLzQ6Nt8t4V/Xhcx1XKlJew/0s0hmcdBD7t
zVSvwiSoT5XpOEpXRIo95G5sqySeN50d52woXRCJYSK2yod2RSZbJ65zsvZNK6J+pDuZJDYNKlfV
Ke1CfmibKDmCSI4/qgAEZIkKdxy7WKWlHNDWNWt5HYcJdMYSO73pRxNkwVqgbSw132BDoDuPA82j
Hodpv0Jjsrxdj2NJgtdhyeutn1a686UKL8bO1R+Wam1fO/j2Vl4GK6ikvlqLm7ZwdhLRYphgqI5I
att5PFOcqH3bULSr9dzedWReBZmiWAk0VmO6BNbuGtQst/W6hKeOU3/oyUA/mbCEbx0N03DNUXBP
J+tAzbX1cMmGpBUz6H4qTIuCy9qUauOZrW6Rn9A+gkcXY4mSa/APSVaPku51mDS7mbdt7oKxS9cC
D8B8ZZTF00zTKZzMoaswdI+kjZYN8EcU7aIm2s06loeRV+9w389kEw6I3oUaV+k6hmXWJ76+4vGs
JPT/PvLA0Ukp6oYVb+LR8z0J7AqgeidkV4BMWeyUhqYPjlZNi1hrHt1FtSnemajXhyiaJpsas4JU
bJbkfh1BGAdtKD+TU++3U2L8abZB/a7jmu3nkM4SWqjhoDB1Mz6uuiG7eQxIGpTDBxoPCAgxCrIk
8OSEHXtdcbqlsxuElFXWxWzTdjjzKDi0crQprWazhZUMRCSDU2HdJevmt0TN2bRMl3h2BLbSOM9H
kO991o52TeslWIVXxYeITBsNXzIQkbIXFQoveAkdcGF6j7y7ZZN5E+l1Uw8NNKUZ6MndQl89RD3L
kR2HbO5mnVNZvw98GIo4CDdzlTR5i9yaT3V/hb2WaettmlBaCQ58Keq6OGnsTk1Y7nl/D3vQpVpN
Tc5j+dapWTSmOPdtgEEAon7vXFkeaqa4UHg0YghqmRpJ7tYJ4dyPGBY/6VKF2Uc+xyP0gdKKeKmq
Q72Q5hbjFolwXsntqiuf0jjhIp7A+ZE6xBtXh13W1N2bVa/8tVJqEFauLB10fDAJz3yVyE1RaHdu
O7+IRsHGZ1IVAiVFk89NcJAJ2eCGv17CD66iadQMKR27bYFsCh0lT0yfEmthZeoZCY4b4YN5Oy8q
nRSs3oj9hrpVirYHaG2wJaaXlzwcH31Pa8FAYWelRt1GV7DVQ4qCCaqq6uAJ4YHBA0zqiFY/ZvPo
ZIYS5TMPOhT6RGCOdpAHFuJLGfT+YJG/asopFFVC2VbzaBBVX26boMtoT4qsr+NyFYXt51yPxoBR
6RK7ge6QnNRIQV9hWe1oFUV3qANK6Ms41iJUfbwhBtFLPdg4N71uz2VUjXkY6iozhWRHsHJQBGGB
zQZLXW8c0mTHaFQegkrbN3MQ8JywsLzSWNfpUEbJXaT9so1R122HoqkCMa8zv2uZXK/iMR7f1PGi
bxLq8Q7Rcdj4rhiqlGlO7zAd9Kkc2/qkbcBvrA7KtHWaYNGzMAY7M7X7EFXmbmqW7lZqa+7nRA8f
R9AXh2H1wQHFZdhvfBsOb/iY+LNXtj4EJdMfYqlmnY5qHLfEduMiKDf8kk/x8G6guLhRXS1fh76C
RjT2BehcXFTm1kdL9GGNSakyBt8itWLGbZFFvJl3vlZFirFNbmnX4g2zar5UtEHHNazAgiWwMePE
hDcFboPMVV1wskQue9Ml7WWhKopTEjdA9bWOBpQNaxtfAOmvx5UQcG2MdvZuUNAnQ7os6Yg6csM5
Ld/NPOm6LCqX/s5zOuANWWf8FgKEed/JmuTMKJcHtN6vQ1DtZ1l1g+BDh1/PYbAq8LGeZtguCpZm
hMbMep5iVpVvdU1I3sZWXnE8lp88GXkoekmUEoVbPWytpCy2K23HFBc43Kw+AWeYBM1yVFxCT+CK
Hfp5LMTsbG7bPsrryV6UsGsrPu/DuU6jfhURCvtMzRBKkCG+NUF3BX22F9MI6qCghag9uUGmBAuj
ikwXU7UL58CkIDFLEdk1fORmjEXUFVmroiod59o8Lb4aLkdd76vCjLkFg557GgpZBCxXXL1zBdZb
nJSbiZO8joCzE1Vd17TnomQTyC713rqZgjXH7zpjLhvaWihzJG8Z6bRAtIDIwXYedAOe0sau41FP
YCvLTytkJSShYvTozpfFnnudTyT0AvfjKDq8HhgqimzQ0WG2rRLVtMJ9erpwWG9GlXSCgwGLGpOB
G/3sH69ZomJ4cRp3ceF5tozX8fqmpqtYNKQNkCcxojLny1tUDRAORM5loFD3KHE72nWh8FMowfCF
zQk3TwM+rw6UFp0noWtzCalHkoYqpmk5I5cGEyQZSduImGWcH6t2E+FWQw1Vg+iRfKpDu6lN8tTM
lX5jTXDq56nLk7YHWWUKsgtxDyobg59SdXMGJ7WHpXwMIoZF5Isgl/2wUXK+j3F8BSQHHD+sBp72
cRltjpp3RbAuaQxxSV2MU2odOIGh/WzK6pEBISi6jVcE0w890GUQvB1kn/emBU/Km6PvVn9EKg43
bVlu+yLmecfknK3KjJkyEBLSArDr5Iawi0hvZF2/b+PwLFXzEJR8yioPPVMGakl1ULDMWEe20HWY
6LRVeeeM35QlhCjt0kS5cabdtVBCqcGuv5ZrWAPlM6AWI5qwv1Vuvig8A1Wp3NtOthlv2D0hfEwH
a6ttiNRpVDvuIZUYgllgtZ7CDonSmLSs+UkWKEq9GdSurVuZNkVP8z5qIG7hy8dCowvPi/gSOHvK
pe2PpBpXEXaO55bjWkDSm2paXiDIgfJYkvperjVswrh1d6ubP4XTQDfrZ+OJOl3nkuFLNZADlzyD
MONeVxW6IDK+8H1gITgLw7O3MT/NUzSfVd8l28k1GS6Xo2uK3FceQ1ein1Bsockk/BTDPhBJcsO7
xr2NpjXJiYb8dgqGCZZBT2Ie606gsmFi0DO9CCBxuoFD8DGV7VSmQz9cdmrdxpW8NhYkfTTitwt4
7bxd+WWEJayXNSuCSKZXIPztxowKdot8o1ykt9z6+BjjAgS7Lff96jasgF3alfNVqA29NRAvViwK
NtKsa0p0mWyda5MNdku9rW2iBeh4dh2U6qGd5BVeyQFm8hZ64inoJZQ8u+faQq61YKDCGnpjIas9
rUiKQ1Klc2NRTgN31RYc4kXKpWCq2uJC+zS2Q5svhB05KJ7WzssHaFYhaPsqHyEKuvAqhBAVozqb
0NJdjVXYnEEanMKhP8IBTJSNE4kyNtXXigfJoS/kUziWKh/j9SGmFRZxKNnNrFcoe+Wug6gDkuxm
v5G6c9exahVoD+e1cOHINr1a8aGhDb1YNJdnF+Bq14e82lSTh0xmsS5tSZRC47rScdGkVRO/jbza
TgsbMpw0zRU0nq1tEd+FK6PngValsMDBCa3PYWxuGG2Br6LHsVl/6kqASLG0GWxRlWqQNpmt2zc0
mdVOEmDUZdggAiaixtng27dR/KGCI8GznFF0Lv1eFi5L8PVY6lyj+wByuBvm6CTCmLWHsFs7Ac6L
3Cx4UVs2rOOtLXonVjb7c22jIA+d2nfFik609Ete1ey9Zy0Iw6p720IkBjE7EK+3ny3TpKXQvEmb
dinhSefmokazyngBFz0u1bFsisyi84jpfKgD14pOJYIlY47HAILSNkexI7kqoSDqOOIgcRcNQgVC
Wd/uFS/2KAxOk6zEGDnRsDnF1RsQvTgdO7xru6DOKR3yegVDDLHrHWJxfyr7kgpiEpr2rQ+F6sdt
B5yr6rARBWFtisHtR2bXDRCKNDGcV7xT7WAFbR09Wtf7rKg82VnCS0gMQHa5oe9P0C6pYOMCfbBu
PpVBm81OtXnFUAkHJWu9ibHvwemVAT0gBScTBU3Qph/MA5bJUbX2Yo5ltFdevesWiY6jj7uDUtPe
GNnsamQS4Yt1VMI0OoMzi1VMvg+fGNLDdsL+Qn9e9sBAlUR9exgrPeThsuQjjmAtu488LGongmIu
Ukuni4nBJq+K5ADHNN3GMDJmUYflwYT9g9dJf1sX8VNpaTZKcvCQIE+lDTajL6EjST6lvoYzLGEH
FGazMv3HltF71bQ8VXyMbhs23cI2uPImrrImkk+gfvBFw4dDNMX0ONPgKMfapEhCBMyXqcpt1EiQ
HEWOtEJZWBNR+mDayyayKV7BQDoTnVQ9X+EkPMdS3gV+gciBmC1dZb1ta3wwsrKia0ELaFNe4Ho6
EBNPaYC5BdsOWRkknV7MdQRURXNj6oPqJy6i+lT6Q2J2ibq16jQ03RlsasZwsimWJIbeH+tN0g7A
iya1SZCItnM4M+B+ITPcsKY7EVSeRxJe+wDyzLJT+dCtAYgbfoYvYM5ineZ5w/VTwAQ1sPEdckHq
ZqNSV/W7CA1X81Df0MHIPfXTOezaQze5JSV4ufQKjo1a9FjEFTB9VdFtWw0yreEN58TLSah4MOlK
CdRZtGQ6+YA69Amk9i4JmM2WwG+Chd3wtr6wS3UeCv9oSRVdsJ5wUTnT5FjS6bwE8tgt4OCaZL0b
JEWCNQ4a96UJ9DWXg4CoMK1WfgiiZWcHUmcr77fxzA8T73kGy1+l4WRF3y7XI0PnBnrehN60CRSm
LdPaTFujepZRLXPT9TcAqwChZNJiBJHUF/xqUZ8LmAMzh1BxplNn4tajX3CWAJpSQiBmV+gaSVE+
4lKeQguuFyMMAbB2e0n5XQJtUwxwBpl0KGPyKv6cz4fBnadVnKOlPo+uXjMWQfH72q3nKoSSmiJX
ZMondA+Zyjveums3wrPMM99bD4dRctuuQQNzDbaG8vcRDOlhT0+RgjNP/ziW0J9blHV0o+NLzs1G
xuWGJ/jUFm0at+VGg2tsPNR9+F7jcE5N/HEqiw8SelvcTPlqc4zD26U7xTY4kdkf4Dw4ZSjY+TE5
V1VxdAVroRXXNUjAKjUIhXkHWdtN7KDwicMsK9sW4rcYrLJG6w2Hg93btp/pTZMsdRpEMryN3FSX
cIQoi1FAYOWOYJYPxDIFVq0wqfTg7xZCpyyCXVyD/4CEmvQZbodAhGuwly6QuzZkT9wCNYZweCss
XnWmXQmNe1wmUbddGisTppgsYmxqltrPJqjxVu9bU2d89GdVdaCo0MJBB+oevE9wrXx3CLS87uoS
8nRyLgOtDl1ptoFCgyB8OGLMygMnwbSZmbxTTXleOrUPZaezRs9JDvFdIiQESWnd6xHWZz4ayBDf
1K79hBBEqksCvrNe4QOCid8kwIBZ5QYIuawm2yAizTHAw64mOnPj+tpgLBg4leuxJ/V1OZRwgMYD
eKYG/mPlJebBRVP2G6OG89piUS41aJx1OywPQ9GeEX1tXbHzZkyp0eDjOjgR1m6De7wli33Nukbg
gYOfe+yHcgOyfjcwBcwC1LWv6npj/bhF/H8ycyZLruNosn4ilhHgAGLTCw6aFVLMw4YWEecEQAIk
wREkn/66urKqMrtvtVnvepeREaYjSiTgv/vniDYF7LZWtEi5ww0vPaiMLq6Nm9rgVJIpYc1xqE0q
/adQ9RcPy7mQ7V1BnXQeMIF51ty+Nf+de3Wfjb3yk2FU9MUZQpF4ocAsY22es2QdcXWgkjdF+CTF
kqjuxdfLJg/UnfTFRnT7ckr1fAqY3Prim2MMH5cgaaEGnKVHVEPjQP9Qc9ttZ1wVzwJVvIXDvPGG
b+lvXM+86bL7zBfn6tobW+ClYpLJKuEAqSrrhpNWNHGLz1rqxGDcLLEMt8OmDPtsKLHVwZTR4XuF
pm0spyKFoE+gAQ8swLfPXJ22QZE/mbYZkeLDuVM+YUk4ane/Rhi149yE7kOpmXjsRN9e6wqGoFnb
ad93Dt8C5aAJ9briy+W5v61H3NHOiHUo6XpLMiT1jYpbWAvIHws3Oqoo928sAS51kcvZmLE/5F5t
t8MUmKypav+lLiiGt7nHUl9S+Im881U2S3Pxy5q8BwxPcGCWAcatFj+9z8TeVViiS99tXkcyTAv0
qpyzrozMw6zzMFl1edGCRLEqygrPmh8th5mVFV6+vyrIgacZoj4RtU490iPIC95anu9Y1TyWnfPM
hhxCm+v3fDGZaVykXhqLaEPH+971I2xWLwjMm22z+E2c2zqPK4wJdeEkYRSKGN50fqA8alOV629a
hleEdS908vdUyh8bKIwYRsZDp2ELYpIfw4chig48h69r5uDCGbxcN/cuboGnpedcZAbJl8nfsMoX
qWpGeMJeCsgkngLEgCy3c9y6eFqs3BmkGD5tbOx4w/1i5zCOmura2WG3cu9OaP/SBuzDocGDZ51D
6Q2nVXfbMrAdPAKr8FWuzk6o8qqbkEEXisfZLQ+VN7z52F3jpVuxg/sy2BntbOCP2pj78rGdvWvl
yjRy4Eo3npfYGXnjiJiGqHOeNy5cwvErUD8dGZ3EhbhPMKWCJIHF66m5jzGJ/gwSflZusbUJT4Ne
MGnE8R/LDHGqpyCWjrzzvfE+GgaELmu+9Wb1MXJVxkaY32Muvzy3gbwOi0M303rr1c4uF8EQWznv
aodsPb/dsFUceIjYJw8aJNriWOb8BcLwziNOCYVQXGeXQ28ud74bxUsezHFRVafSw3baeBGevk7A
I7ityaRKw1ymuV2WuO7hkDQtLlTl6s2sbBvJ6UD8+RYo5rGpeeo2Rm9NgJElHz4WU13KvMfeH8lH
V4ZO0rYRcsn8YfTWxNX0o/aXvT+Ml6EuNwJeRS7ND/UddyMofyoasBN9uxkclnVoh6X+2G6jOvJ2
bKmXzVDNXraWlCfS97Fda/9uhlIcKu86Vf0+LKsuwTD5SSTCGTd0Psi4+LAZyU9JFp7U5X+m3jCR
o/EqZ3LJ+XxHXXFxbJ6G/fBGnf5ST93GYcsD41983BTavUNcaBI2qCwIvQIDDE+1DZIBs49yp50u
i98B4lDSxC3BM+lOIqETpAY5awTUfg+LpaL7EubaTPTDMj5GbL8UdBfV1f1cPVLlpMMQ3lCAQCAm
C7oEQyrGtlztBZ+P7cJUJi0N4lkGyF3q4sjWXmctyS8l+uvI+eBarWuDGAmTLRxliFt36OeNadm2
ZLxLWoXJnWuZuKUGjlOFv5y1OgH9eAzGInNWUsXNOHmxC7du6D0EMuWykTN88wl7WkLE8KbNctDM
/yW64RBy8oBoLWVldIbHccC4uiAPQ66J+TJuwq5JxFSxrdcuKaub7WKC7cj7CFlQR9JyGOm2JhQG
uzMZ3HJIICHDdNw202mM3F9+OcaR7z23pvrKWXVc+PR71O0vx8m37piLNARGkNCx+x6i8t4JfHhR
Y/cQBVDbU7gvjAVpJU687BFD6WQeSyR6P64zTJnPfvcqeu5mddeT5eZ4VfSu0+1pGIaLtKubVN0E
goFXCW+wjo5rc2wkLMhmBuJiSv0Gkbt32+5Tj/LN9rmHHIIdZ0telqn9qRHkxhQGHuxv58nFo01g
QG3X5fca9GOsGqySgkbJGIWfsI9b0Ej+mBWyvWIvPtBouUaRTCAwtjcqg2myQahvU7+SCy5RrXGE
bzRY6KmsqwssO5ZIJZuYW3NyKpBLUjlNIsnyU4zIrToo1cFGY6pdJLO6N6lwxKnrDUtrOGZxT4cF
0UZRJWyEg9cszj5qJzcOQcjgVp4PhaiaZPLh3IJNIRsT8gsB8H3KlZQJPqPquQ910lDnax0GAFHy
aXTYlhQTXnEqZeapSB4LueDjM0jFBPUa3I/kWCN4SLpWNMnQGfjdeFaxPThbA7Zn24WTn+S0+AlK
/rj4I8zpksK3q7ZcTB9DOKaRf6oNIpilwwctyyJlU/dRd/PJx5wgN8Zf8tg3QDLC4IUPRYqQNIDL
0U/ZMjlFvNTy0+nK52D25bGeOU0V1cGX57g/Yd1hTSWf1mLOqox5p0V5KpZZI40Qt0Dqa+jpe+O2
SYDktByCxMGzAJqoxQr3tnJgElZDRHm0OuVzC5Ch2PsRveLrOjocKBoipWup/dS4uJsoMgkN5kHn
Jl7kZezPXN7Nw0vBSj8dwnBfUnMQa7dr2+kh0trsXYNHKyD5UzCEgCNGQDALAdTI7SH05regbMM7
d6YsRYL7uJolFrw6knm6Gwr21FJ8hB7dMNltfDhisa1CZzs4UDnCe8+b+84B62b4unG83EUSiTyr
kg8tvGlYcrEv+T0B1ziI+VWE+qNdpbcdbPnYO+p7AnCYs98eZEOPkNcGHvKP4ECHrWO3Ru2XwIBW
QOqq9Pn2WJTNRss1EeXziFyPjw8F/ACbKT9dOsy1LkIOU8YrHBFvAWq4wDMaqoIe6mB0D5FVJ8mA
hEVu9ix5Qi7BLWEHjCbUfStD+VS0Mn/oXFwokFT3QJeh+M1Uve6q0XN+K6ZVpuVUP67AH388GWGH
ocOGKOxElS3kXVEFdklpQHxErcvwqgBp3YGirbZ15C4gCsbyuDhDtF/W1ttEsu5PCyTQqQqU/Mpr
2WFLx9zq5V2I0Wl2N1XudjuHRUFskYm+2VB85hwsS1B+shZZEh2aHlnLgKDHYTQDDmhOk1y7sy6l
umNe5e5JP730NT5GN4cLmnlO/cKMChCO09E7EB0JBJrqVye6BGtuJoWzWYmfzmOYyppcml6+LtEE
iC186QsQpqSo29sQdWU1palTY33zEK4/tWXo3I8cxqf32UBYJKZgsRrdc2nUtVVBLMZ858CA2MFH
crZIlKus9VdvV0zDtS3YQyej4sGGJgWNDF6K1vOhAyidzrqXMdPjXROSt6IYjg39Lkc3KSZMIEhm
BqTNA/L4Um3VIuIZGVXuFm+Re7Y5jyd7IqHYMGQuIrw2bNohFI9bCDtGfjsW2aJ0duXopIvXfnjl
18o5POQXPLcJ/GAOWGj9cIpp2YwO3D7ROyBEeiA00bJ+eiw/Di6Q0yBswiRHwA61yA6KiQxOyZ0o
zR79ZyBMAsAgLV47ng+36aXFqiLStewzf4ZsKmvgWM61iTAxYOGjRerTfVNV15b50yYqxszTbv6m
wDduvAbC2gHsaLVM57V5lfV2MsWxKZb78mYmzWWdZ9aJ+v3Sc0y4swvHeXrUIz/lU8RjMfA6XaNi
3tO1FJkoLXhsqeBJgZu95q4TvcAZlBtv5dD9RqqEW3cz1bccANyaMgooqO+xlLMoI+qmWboiTNoI
W6ueQxZrbZMukGeh1s00k9d16I79ADa3DrbFIgArl/wXp1giYa8474zMJFlkIM5l2MKad9aj09jt
pJetcsIVc7GK4qKcJ+gsauN6nXOgYfkvSZEADuBcHT6d21Ge2PC76F2AOT4kkh8sazLO+hNbLh4d
C/qtmd/qtcmAwyPLxpaOqFzFljcmnloIs4p8s/K7Mz0odMrPlkH/j/ghADIaBxDZ2nRDYtwejqvW
JRYSG2WFZ+QdSLoYazNHEsHgjI5NJrh4WgbRZFHksd9VZ+rUhd+WCmIOiP/PXeG+IOGWyehrC+I6
qJZM6b7Cu0BM++ezg/4g9v9O8H83CNULIf841OmfP/7HxfyuH4fu9+/h/Gn+80yhf/3udjTUv346
/+NMqf/6V7eKxT//DP/cH5WLW7PhLz/8t47FP7oG/6VF8ffTp/7NL/9SsfhLueTPFQuUYcOIonj+
73sW/9PxT7cywz9f4o/qhf83uHsMJ00x1+OM+2gI/lG98FG4QfmWh+hWMyQY/2peuH8jOOyIcsI5
JdGt9/GP4gX/G/dxbBUOEUGZilF05P9xvX/52lAx+ePnPxcvQg/tDqx0t4LGH70LwlzQg36EZojn
+S6u/M+9C9pJoPC9QZgwkfhGC7n6l1TuU8v7F+XYUxG1P/BjRTx2J0b5RjtgQPtH2ryQyIGP690P
hXMMO7vrPXaSbQV/CAmnWZqLA64Zu2eXBFodS4NwSCIxsvVz2xUPnmn3SKley9okfNrkNe7hNA/u
e6joJFzbU0vc61KU+0GWQAsADxTqpe7J1wS13/YxEusMoGtaNSI2ckp6kQXkAUySPvB++HDc8nme
RSrBN66qeC2oToOZ3Fn/s7BVTBHTWY2997X11sfJdd/9ucn0iBW1sTYLubMHN/+llZONyG0YJb9c
ry3BovZJULIst048mPkJ4eZ56BTcxce5/XDCj4gdXdJCdqt7DOm32GnvB8C9OwdiVYJ3YOXNuFjj
wF1fbV6+tLrOhJLpap489EZEVAOMBGk8HIYoCx1UOxB6suuKiNcE5Ndc3bacll+iYF9POXQRiXn5
yzMsq6sKNhcKBhqklPs++hvfO+te7VSPq5rTRqHBAaVXewvUSerPyCLq2UMOBgfKNk+6EulCnTYZ
jLORDEbfLbOIwESgGpLY1iLm3K7sU0CCLetmvuG0Y2vyxJT0Fwc3JYe7oH+VCyAfGucULDiceO+k
sDTKMPOwMvfhB+aXRHhgg4n8iMBkDgGPjkCKYFm7+kBb/oVg97Npgg/GNbaJ0bLE0fqOCFi+BVwm
23674ZLVLpx9h8SyOQwVg+G2gs58a7TYlGAjpAdU2WVsIyIAFk7QI4ceYjV3JgGz8TJFSx270avU
FFuSk4wIo+JmENlyizQ8srwJeWH+WGZ0XTLdVskYTHgtTya5g0el6jJVm4usDFbyX07h7Bak1a7C
dGQXia008DZz/Ya74yCHKsWZducJ70q3zXYOSgzMISL+6l2BaC5XGCslZJxF0kdXkvZ0vV94h7BI
J37V7Gk5IQ/yUw1GqPMctDsA1TvA7NIWT4ZyC9jdDGyMRvBZ5vZcWeQjXRTPv9i8nNxRpxYazp/f
xwWain+DHwDhLA8du4/MFYAy5E2G8nvCZufS32wFYq+ru1yigrxirw9IcewnbC/s7FT6idXhJV+e
FIaykKWemeMyQtkKdFE0g/Jza7MZpIstd0rAyQuwovHSgg7s9pADGIRqZAZyD2AQwfOmyaeTCMrd
MgXvK1nfGQPTTLcdCTPN1/dQi5dgFC+R+CJ9BYxBgrVsss7sunJCN0ctF8cn9/PMkOL0QZGO0X2l
PMDJNwShFacQ48pckX2P9BNGybmZJxszciY5WUDiF1hwqBsPdLoLxwNQt08/BDWt6TYvGoCm/sus
d51dNgQYst/+ouH3YpHjqNE+wLROF1gbUf7RwggWoIsWwZKozjeq8O/RIGPWR5h+GS0aSY3YlsIm
AfdQFPAfmS+ehoGCw9PXxS3vQmmSXo9nFK4QRnkl8jnjxium8bz4FOwLDGusBpjR0fpCYK6jb4DS
h3/GPHFX+OxD1uHz1PwKa5KSboRZkKsdUch4WPvFV/0K1BUBi8breMivxR0IE1P5WY4HWmN8GeHF
mEB89JY9On2HeM1LpihH8edE+mvky6QvNqF5J8VLNWGQ5vpDltvJmxBRuFkjKqxIAkuxiPZ6bdBz
qPv+ZFv/YKVNOz+l5IrA6LNS1W98wMegJftivbNFnjBWpr5+K4VOoh5KuPgoAQlXnf/j1LCO1s+g
sJjep7sG0XfMgu6+6LpkHE4eA/0QllvcpFt/8ARYK3ntqlfKDlyyuMBtofz9EC1uPNfyZJz6riDB
Jpj4xu1OTddvDG8fhaJrLAMeo2OydcS0G7vM76H++o3CnxTGJKNgr6GLqzR9WvXtMfDxPsodD6OE
+M4D4PI5ntHdiP3yQRftztSfYTjuhKvf+fDQSPI6d/JcNmNmxBIPK71OtTlZv33zmwXREt1PVXcY
Chf35Qe40YOQbKPzJRPupgR9blqBdeMFlmrHi+Pi/hbes1vX+7Fe7ls1wbwG1Upv3om3sM0KZCsh
w0u4iANZFeZaui0bZ8vayiLTqrcdoM5yqvYdHJSIbyT8paGDJT+pQ6lKIOpL5rkCe8nytHpR7Hce
SgPLIRj8Y868LLiGwb3PENRkskxHv8tKLHeD110jzPNw8uAUbav1G5H2Jcr7PepAx6aSaWcDncgu
xU62+LRNBJ6iqBkSpQMseMF1RgmwX8VXHqFu+OVH94zKS4htPejMxmAAKexdjVqfj/0nNAc5o+EF
OIPNfgzcerMwBD7qawq8rVSABTBtVYu6hy96N9v6Z2nAuVcqBUMed/Y+Kt+BnMSlah88F2F7QzNX
iDeO6clhUNt2DDB7RUf08VLlXZ0iTC01dxjl4Kn21bUmaNMBO7QDUF2TAEc6tZZfoZpSaLoXksvN
0jlgLis3bulHB0aJWAaqDO4U0Ltm/AnwzwtUGQwHxIKEJBimF4R/2Sq8DPlZ1wbZLODLoN8Q0e//
vXT/t4L8z3r8fxb4/zelO8ICFJv/vXT//x6n9q++NJT731/hD+Ue/C3wUEnmaDr7HkVV45/KHceN
cnThIeZD/J6H6ML/ozSNAzChz30ecZd4ISOQ+//S7gH+X+D6ODEOLXqP/G+0O4WZ+d/EO2aVwMN7
8+HmYff4q3gX3YqBUFcmAaJI4wGdE8dpd2pcD7P6aZSXdfMM09zduBUifbYunx589QG914zbcUwM
D56GBRVo6oZPICh3Svr7IJgyL+8ffCGOZiLwpsTHOpnMo/Uxas2DdfODaWCTo41xqXq15d38O6iC
BH0qiM9621dNZmG/kK4HgSmPfB6h8TvxCJMAVUDYv2h/ZutKYRVCuNftFZv8N5jInYe+w22UHShm
dNmGT0CX+6yewSeCgDPowtrrEPWwKKaTaYxEnEo+A8/du0iuYuUBUiDoofgVhJElCVcBqNK6j0uR
H0eXjSBsFeoLQAFdF7hpsZ2LN1sWMANBCgesSsWs8GaQF+F4yE09m43wzTak7WGw9OSb6NUi80s6
RLJJSPWa6SLaN6Zbt62lSVugWeqLfX7LuAdS7wtCRVpXQWZ6/X0zr5gIIaDcbHS6DwGssJew9UdT
J5NWz5WH6artv9BmPAq9HiN/fsB5njuIOaxoFTZ8yKpiDY7Ew2pXgmSwzhjX84+FuM9nBhQgjFsD
7p1StKrtDqzLNxf02tQdNvBpX+v1LfDQlqNhtpDwDW7G10pgy6u6Q+Ds0mO0DM8knDO5WB0rEyKk
XuoPWA2biAE5XysPmcayJaJ5Xvw8HhFRz7Pd4MCBjSV+MnnRvgV4zLziPg/aw0h6BE3iy691DMP/
MZwG3HeAkhkXd8HCn1s53jdotRGwskvv4BLpQQfdk2PUmdkGk2PvPOEZe2/RknKW94GQJ1OEbrqy
OXNKJ3H8dSfLKsXco2Nb6PdVf3Zh+DqF4beDGIQMwZFFesNlnubjnCj3cwWR6DD3XS0oSOb4t4U6
VqzYT4puxNwnUV5ic0UAgZzLQGQ4UqaBM6fzYt7s6GNM+PHxSstkHysUyZZVvIyDSkwffXQ2PPVu
dOuj7lTgvIiXtUZOG3zNTHwOvpP6gIockEjCQ0TWldk4rElByMvaRejuC2BygGOj7r5vSAZIRqMe
XT0rjk+MN06ah4B+R9YnbgWOTpEZnjkuf4lwNMCK4wNyiopCVU9Jx0YTd4P3MQX6UrrykbTVFsfm
7Bxfvc2lBuebX0eH7CgEPUDup1HXO83y69KQH8edMpWbB4kgXUi9i0bwHrCw97kN97pF/MqdO9R+
npax3If8hv1IluLVXmsz7Riz+8jqjOloi5MYH9Fh2Q96OSFRvWOzxZ6pn2jZFJlrUOvzERWG6280
W+FRLyjHLfnOpZDTdcPR5kWPzDpXWfWvbGpRGVKxQgFOoN5Xcm4xvS54kkDh4/4HVfd7ZNVej02S
r89BU5xJ4cV5u/7YkL4hXQWnY0/ShBfT+49gn1NwAAfM6m/W5HVMA4emYYOBcqFRhQIEI1nTwHqd
4TUwC9u2Gy66hE2IfH5HpNkh5f3la69NfGTv6GB9jiWEclSaY56v5zGcyrjCqwdBe3aG6tnldhOB
4o1XURxW5w1HDSD8oUuG4twZtyhsAcxR1pAjlNRlXiCQqqh/t9pkC2aLsZjvvLraFfU3t3pN5hxj
aFcjju2qeAoxznoOwz0Ez1YpMM/AZMP+KajdRNXel1rN2zxFJ+IIIDf1cZSduAVgRUw8u+khjEcZ
YuWt0rl0PrRGVRyLa43I0pEeHvEwoQb8HSsAlnOEKS3iJjxVrigufZefgAHEKxRsKJutE1ZJ0zSf
3DFZXuEQhpI8hwGW3lyzrEeQAOMmmfL1o3e877lDkkjyV2X7lwkMTtmfSWg2zG127lyhI8dAFwUZ
2mSYTkniRF68gN+Im3pJQ422thdcV+Vg2/Iepp4f8pswJBr2S49Pe20zmg/Z1FpobpTGTOMjEoAw
Y6r8xEdy6EHgJJzKT0SWb90oo2SGQpSOuyUANTKxoovk9Im16yEPX2lF56Q15A63yafrlvuO0oMl
4IcL7CYFzsLohcq40gc42QoGVfk+ol/Ki+4wzs1J5KjL1RQF1cKHP4381R+uUvpbNhSndgAUuo6b
JkQEbfMLGtr3QzmAMx1RdhkHbMYT2M6VXkKP7nvSHlRE1kQu7c/qOvsQB09kN/TSGVvgbpV+rGAr
JFGXv3XIEObqPVL66Ir8vPDxyy3g0AdoXMLb4JW8BNa7hAQ0ajWg5bMO9wSwFypfRX7wlm9bRQlV
w5ZX7rOjmp+q4p9rjfGfc3mxPvhVWi/PeRe9dF6pMjjpFKiY+yoW9QH7so+LukR+h12Qo9ZPGvvQ
FuS+6RCrwufG8gcsJqrrTVOPz3A997UD66Yj0REFVGDJ/HFt2z0FColix3AeF73r1yKrhgodPYqP
ufZjbCnbFq2OdZa7pd3i2Ab0d0+hW4PSIygNqxBlBw9GxAJanstNqbqvvpHbOcRT1oOeVMzdqu5k
SnLoKUbkbnxCLQyVBCsQpQZZ7mHPyPndSIcn6emvNceJBA7ftXZKp5Bt84lvawMrrbPndR0vYZs/
BC3uDLSbTNmnYJll7PafS+9t+h6Z4uh2wLwKgMPdDtDD1nH93RjCquEVcNHfTSCfhrnd4tSazBvK
n3IZro2LtkoL+nANx4Tk/rnCltBgXUNcAk6g33ewqSJTZXoYHifuow0AEBjLkafc89LNMJVWtIHy
oxNZnHsRota0LscpEJ8t8JkpGhF9tdlqGJ6T8kHCZShbeRwimEwBovIUh0A88GZMATh8kalvkVVh
4ooqvG6YAt29+mtzFY5/v6JbsWKWLvwQDYzh6k08pZFGgIVCp+UPUM+HgC8/OCIB9fQeVT/WoOBZ
Incf6dKgrcVem0J/VEN/7hrf27UrnmhP0vuxzL2NwjE9iMyq38yVwCHDPkHQ9IjKfoFKVn0ucjdb
ojxB8fTdkfSuYOvbROlunCM0RFRCIoX6dYdttnlWQZCFHuwQojM4oJA8M24K8tENaDQy2GKCm121
gP3yWm7SmpgibkcUjorlpxmbX93g+vFKkdSQ6l3r/N4xzYGPSLCwYQRolPKV7oae381VmA2rH8Z5
gWWVd4cIwEs7mQey+j+jKh5gdGduMX5MqME5JbI/8H075o1oCYybxW0eKyeHYqJ7mAkZQ0/f4PCO
LJDzpkC7fF7cxB0Q0KGiEqPqPaR5022YckDCzZtwIDgOY262FTqxXQ4iumr93TqLd1t0b65oEZ61
/n2ubb+TtP01e+oBYH1Mq2nfTJD1wfSoSg99uerLNya1IY72sQKeasXsBtxymnOxVU2QSgf+pwE7
kwMUC0JztsVcbuYZehob7sUT3bPEWT1BBba2nmBI/+gQrA/AZ5H7NYK+7lLI/DNAOy92i3wHxOLG
ywNzboZPUjTfTZ2n5RxesCvtgoYkgFZOka5z9O1bZIQe7BLZpmiS5ucZHRPf47tihWgKnRDFpH7d
EBR4fRo+hevwi2r9MgGAHToQPrhgjh66f0REh26w8yRL8q7mOZv5cKdu9tkwZjXjh9ub10HzqDU0
YuhHj0EDVn3E0RRR+8pk9AvHoVwXLU4rCQ+3wLTw+qOals+1qs9s8IHVlxDGN1O703tHeW8TN1+i
ZifF6dkOADA6ZKceg6kTomRj8yxSYmdDdxd2KLM0akMnehlhJuFsVxyDg688nJE6KL6dGQxdxRxY
NeEeE8IbyPm4b1fU7geZdFWNKvp8cgn/imZWYTsZR8xK7tULsDzVFKQBiT5Xs97XbLlQfLENbjWw
vdVpbfSO9gbWWKCbnT8h3leiWhKUSLoYC/Q1Kuyukpg7OxxmZIE/+XzfUHriSJWDHmivtUVsweXa
AqEQL9uvabAIzMM7gRR8sgzcfPCBz+owVQoFx8U7MTh6oPy2/4+8M8mNXdvS81Q8APOBxeYm2Y26
UIQUKo/UIXQkHW7W9WYxgpyUW4bn5Y8Xz34vH5AJZM+AGxe3ce/RkULkLtb6/m81s9futJZ7L6Zs
Ke3XqFPVJqOLbvb9i0tfeU1vJlqFqfedKOOSWNaDB4dEN+7Tr7pN4pISyPsfC94hMQkbliH12sF0
QbzsTRNGHF7aajV4xmGco6M2gAQdogeuYcAjcT7U8mQvB4M5Fc8BG+dmsJony8K5JSaiO0N1iAb3
0e/kPmzmg04kDCXPmjNzkfXrg5XLD+noHcfJKzD8lTDkeZ5pq4gEvnjs2v3Y1GeO+yRd7IbAp/49
1vOxhdF3TQq0TQyMlstyPQXJydY+R3+Cd+NsFDvDZjmZu2vm4I/4a4F03iu1rORcG3X6TtCJ/7OK
r1ZsxttUTtxLE+Qoid4NJnaQRAMamj4Mk7/tnWbiDkzAqkaEotjFrQjSdmIP9aKVa6nvIlyQHNZY
+KxjFhFKzet9EbRvuTftPNfb6CXjOHf0hVypNrWvqJnBsKXJU2PNimRgCHo+bRqQDTa9QybJRo5Q
d9vZLZ6lhY4p6jYtlK1p1+46Dq0HO+3P2hxughv8Ku/VRhDJc2WcEYtIxs3UFsHR47CVgFiiwqrs
u9TVZ2cGPCTZSwIy3fPHV1M60XpL3+NRP/H58vI6Tyl4HRGwrSCIFngz+zKxp7Ejpz9FR7/wuJMT
/c1i874gWl533U0a5d6NuktI2CXHPeKUzm2q5c7RPII9F/I0/U7pHtbZ9LJ8gTLt34yBEFLjhE+F
YA0hPSi7+qkV/NXc3Q0sMMlIeGvw1X3imaTaSMXELqu0uugkeNVjsO4z/ql4dgPljmttzxxqg57O
S467gBVCSbDO3rNWTVM9IdWA2e1QYeQ0Iec+f57C6eTTvFJFd6xjm35KdyWC/RHj7sHpBhLsyhU0
+G/CwiWFkldjqE6uUHf0EPhSBEfcQh0Gv3uSnvtmGERNOnqO2ZQ9zyFQAjSyaY0k/cparDy6ALYf
EoEkEwF/ocQhiyg82IRZ0tz7mh2xKwr2/UiNAFPuKRuoR8u8AHoxHfbifF96Nn0pCYtnfkeGsx+k
OhtJdigTLXdlMLUbx+Axxsm7L+f4wKl9NcsOKwSgBvYl9ELjqU36dWPUr9TgTrbyjpY3EAdqDrJr
jjQrOVWjKQpYTeQw9/QwrcNc+Ve7IL1qkYRf2T33UTds70nS7LpO3zlWIVce8Zp0tHhaZzaRRHMn
AB0JhvKdJutLZEzdeeioBTifNn10iiL6zYvGgyfLD+J8twiHEth1iVbN6q7t2N7NJkQvko4b7qoN
QecXzbkDkpozRcM53KSyLkN2VEGHsCAbX9EeMnJrZ3Q1mE+9DXxJ9ln9+KkYtlYob51T7ATvYWWF
q85kUR7j72SyP0HrX2Jj2PJIkeedd26a+ddx7Jw1hhWCQQCDEdC5RWgurEn5zuluir2Dq+iZelF/
mhznM23Lj8q2jqNhvwuDV262mzvbtl/9UB4Nu2ERG/fB/Dv1HMon0Ya9aD8Ef4xGbbJYPDsUFROT
BB4+B3/mL/ZZ9RMTIaE7/ijDV6wB8qcNaUznc/sKb7cO88Hj1+4epZr2WRLBfBdiP4QU8FO6NZ6s
aRk7H05ZceK3+Gx5LEbPPC8Cy1UBhSaan3o09+5QX7Rw956Vfak2+2xL82jEyGxMtUUoUVIXTSgI
oCEL7Odco8DrXwj98uROGIBa80uWwa41zY/E8ImlGOJSA1HGYbGWVkwDOPbMQzg372VZ7HTAcWy2
9bNjVLcEMNmPGns98EIqgTknk5xS69I6kVZYtQCf2vEwlASXRfsT1e6mbMU2yOodSY8vLH6U0kAx
qp5lCg511+TuflCnyar3HBT27rK+kO8yHXmOVA6xO+8KkvbUbKfhOS5w8NF2zKwnl+hE7xjHUWMY
4YnyXbiwIH3wy/A6KWw6kf7U9XhvdPEuddS9SaCqsgilp/hDiFem43SZpMCC0Yv9clE0Sd9ul2cz
7tLTQNrTbL0PEfEQ5Nh0NIv/VPr3BetkUZWHCi8GTcJmLfpiG/bAzGI84TbZcI64lQkpSXcm92/v
lKshFWTMbTpLnn2HhcKF22AVB3CLBvyFClNW4XjrKedenKX6OifJytNiWvkOUY0WXj+sqi0FOL0x
fM2LBE/RdMMPhp/P0B8PWRfcu/70KpTxZkMXVyON5FxTQk6gOkeutXnLuWe2djLN7rqSRWegKZ8O
6clHd7H4Cncqmt1P0QXqEGpoSnrnBEkGHU077oXJWgVwr8k0GasyKDjO+Rwwgjhn5fHsHYFQgPrS
/+VXNo3MObqmGYR4FIakIjhkuXPirsOwp3kYPaCD29Td/JiagAVxC8VVk8exaQ23CkdM7YvXeuzO
CXtRwr63KuRwsZdlA+z0OM4cbjr71FiIBQzxYDoDEJpfbSFkA74F+zbS8Iq6eReFMbk6fZz55OCV
Psa85FunMkkve0zdM2moBwrk20VVU9bJQ54a+Q6Um8NB8hlmeP667DXOrXttEqRJa48uMJqJOBzv
Z69/hZY4BUN47PDXcc2b7jOMUDM40kFHLlfg1KR4Wv4eILbRLlY2J7F4r8pkXeVjuRqM8uzn5qbv
iIMCUo0rb4wt1HjhIkrkZBSOF4/kPNcUvmsn/TXXP7qdlorBqiTY72bhuaBJnFGci/xZIozksE6m
/xwVVkNyrq/XYVDfCe0dOuS1e4vaFKUjzDzBr5g3ykO02XnZJTOKh1hDrIRxxyprH0ZhvYBhHLtc
X1RCrsIuwmuJfGuTBTWt3sb3+Y20RMcxkvF5zcMqd9BszNW3ivtHN7aeYtnvyfy+LwUu1+iOQVn+
imnqup33h+NvSbMk/RV1fH59uC0WXLt3yai0MqnRaXXJJhYducqJXma79AsA7Kvnv44JZU5JDxVE
JWaS59Uq0/6XqolxuM2N8t3RsPzvurP5t0OKkhqenbEYJxMlQVwve9nw58rcJMuDKq8g8OEjlzC/
/Z7UEoVrW8whzFYyEUrgjhYM9mPV9+dyivc4rdYJl212qm05IJoS/kZTDJU5zoA0JZrWeH9cVBmU
jE4cOp5a4Pkm74+9Yun1xAH1w1piComK8jZk9psCDx774M1kY7TZfnBBBYfUmx8CR164wmwdRD17
6jl/UtvAOwlmlIhfpLyBjECtt10WkU7wv2O3/DUQZ7GA+AuFHW1QhM+/eWHcrR3U6zgIJvymxN6J
QqTZ8MgpbMXd8DHMzd08hfSBWEdTiKksdJ2nLAoPcR9dTUMAc/mseKIkKuNtIHwsNi8uRoPMMei2
1lkkBrhnB0gfg7YqvaQLlcWlhtsIq/fKTMb1XDbbWXvjOTb8NXlq8GRllYdCiTuBXSWJDiH3lnKW
5047WE5Ql1FK7KBshnOYO+c8gE6qlTBWHBiMTZX2iCKm8MGf2n1FJraPqJaJOn/28HWAfkBexF1+
di1xqr3wgviLJI0CxfU49sV4BmyycH148lT9Rw8FUbxs3xcUNfAkrjAH2espjbZjnWypr7ct2oYE
HM93zUubf3UYLRVcu41pEpMURsNyS3n8Pi78D7t4SeqKchAszmT1u8oL8YJN50rxYcQhgpUkuhY1
cHoevlYGdflZTs9jlH9U6Uiqh+s+0fq1qdutocx451RCIkQh51u2JOHHnHxvYLFleGTKVSAROiat
OBlz9WhL9R3U2V3l9v6pmuUdKexjkKFIa6YjKZVLrqlXTOMmSuWzX8P14egDVxuws0ZvExH6L4Ib
fHVEJj6uYJqM72PhvrgFK9WkW8Bgc9/g58Ngtsow1PmJ/1gkHKzBuKGk02wzU+E4Z7WK1pmvT9zC
cu732IFsXVJpNsMH1Rk/UxVcLDMeqI+FSJP9U2mkH2Sugl2qx+w8DYggAY3R8bTcc4Z0NaIr7oW3
N+le4casn8MWLATN4gOXGCI85UszY04N+uQFC8OazklB7MfMdn1OFxQH5maRuTZoGuhkqicvH49+
S+xCcFiiN6JOtYWIMESlVs7BrmDjMBt3n5fpJQrqrzBODo7Vrw3CtRO/wITqMzcndzuX6DQGjugu
7IZN1ghOL8GxSqLC4A6krPQq2mzTGuZ3EpRXwWPX2+1HHn6Uvv3hRu06luOGdPMqrtJVWeoH1GRi
ozNn35sU8834Gqj0pY5zRJzDwZvFLxXKgzmk9qbOolPQFHdJUuxq10XO4W+NAIQlTH6MxHuephEL
wJ/ISU8CEslJxsdB0JPpNJyWakmhE/diTEIebDW8YtXxo/RxuTTe2H9T8xxXuK1mBKVtTOqnb4iD
++hNR/Slw3wvzWlNc2WDpHIXRcGvosb9Z7R/5tL/rUXPQoBp0PNb+p5EeGUX3nSRh5hC2Kdo1Xw2
aQOyVR3LDEthFf80PltXYhzDUAp0ukv9vZjAH3V6Ex3xk9oHHXLijdnSLh6c4hxTJzNpFgiTHiYl
hFI11zacnjKabwuAmWcjQZDh6iv7NE6CwwycgLKdp2DQJQ22mfZcT6PZtrfeSH1kLKK923v6HFaU
6MbgwkNM187tXv9Ke0ySQ5C0q01nlh/kWbF9FO2BnsSfQJZb7MOUZzMatia9pBqFIY2rA2D/l+yr
g291hEvtOTzDCbGP4TuQ4mIk8j7oyFt6hUKp5lUbtr1pO/qspQ6r8OxVdFd6jJaTt6/ZyDcLvV96
h0DwwFRabkggX9MJXZNqkqtLBP8uLaWzqmV5kbPx3JvVQRmo7cilh2m6Tp+wRJurRlZ77oddbj7m
mjuSYeY7l6Ob1y4VfovjSmrlexof97EYNp0CMRt6/7mmFhhxKS/6BokLa2eHVboqf6SuMTfKXd42
D8jY9UIwZsmEIboHoIPS4/jTZx80XF5bfLXrHPBu0ONOZ+KTNf0MKpUQ8VaHxhiOjTceQ2V00HLZ
RefJskcloE9YumUQfxO+uCfy7xCcqF4Mg8Wpoj5uzhnfuG03u6ExbsQcOcYa9iW1XN7i9ETW5APx
wXmyh+NYmR+cM7aebL+x2q/DJrnVmra/13qU66ZmOBH6+q6Fh6UR/3f6mVrsF9WwHCDSbd2Q8sc1
znKqccSVxP6c6eS4BuuGoqtbRVxN2nxHp5hjO71kL5uPqeMuu5iKd9TVn4dYkkkruPo63tGASVs5
dX9os4qiaDB+dbShdpx6yAyeu6na9R0rLwagHYUYoPAQzYwpimfHy47s9ZQ347rhXqE+LNJxjVzS
XO6u9HDJpMFtGD1iPnmynob0vRPZk9LmtJ0aVN4kkBbXZIczLV82cSemb8LGrOrqxuHx2rj5vukL
eztOCAZwXkskWY+mQV6l6bq7MRNfRdc/01CjcOBo2sfYn+qwPwiswWtvah/ykWOUV6FxcI4IkL4K
WrLaCEm1sJ7bHvnvIJGnRSCy6XvQbrOleRR4E8g3wVwFg2aKCk67+O784YFW2ocziFvee8dmNJ/s
arqZEZixa2SI5aq+JpRDTqgczUs0DBxFW3WtW/EcWdbExj/yHTq/gjE862n601IIJvNDqUKBgpIW
rdZTOBImRw1GGjd7ixzzcUAASxrrMBOHL/FWJ3F7UzHK8cDuN1VNkC/Q75Zh/4xC3FlLs77y3BdL
LS9cfgSefNOzR14INUXl087FV2jln/g6Dqngv8fRs5qdPSJ0ijJ0/9vp2Uo5L/HjP8nYuSRkh6xU
nMrEezAxdqadtR+FfWuIIGIPeW0N5NBCP40sr8qxtzrQj5PkbamJIQJbTs1xbEl2ma3zGKXdrs1T
Cv5QkmjfuKhumnpKwO8mfjH9VnoU0POW82ZqvZhVdshU+GM4wY+OZzJeRK6ciCp7a+frLi1PZCgP
//0f0YpUkrxLbPE8ZFT9xja4lQP14EB9Fa5xjcuPgNg8D6/CJkmmyeoR9s7mVwSxtJ3CyuIJMtCN
S459I/4Ut1U/NQsjGqWNVNz0FTWGcIxvTP7gZhi9DOnvwSO7Bh2pLcDLLiOyNRDKB6gEAXjBAbKp
CDTxJek3lxgvT5R6AmLO0T3tyUUhaASsGaHbYtCiuUfhvMj/tNIhepqD6lNldFaVE3K3C36oaTGm
gUts1TQHe4FOZWwcXYJ9Ew/D3ETqTrUh3ev0j9mGl7ADnB/C975FBjDStXXhYMuGszlcrDLNhz6q
7kicX0ZTkvrAigljTeHHhLYlarbvI+uj0Mmwiqfw6uc1SrlxXyvLYDQHxevZ6b5raN9uMs79gv+q
YqzpFFRv7oIJJ1Gttz6XoEG7tDAhi+VIR2Os7NvEiVzU1tEKrEuberxfo8tq5e80JLMprPYuXeDm
vlVs2k736YRYJSj+kMF7Tazksqi85VD/dFXCauO9GD7gq1YudpAC7sYDzvac7yxGE0LwjX0GiLtp
OCj6k7WeIbyVOfxmi+f2jmVHJcWDjgwUTyRFVh5X8UwU+wHTRwt5TkXmcfwLRR8J+jsEfBad3QZL
8j7PGmeFD+8hX0SHHqDLSAhiy80LN4IjbhxCDgprvCznAa25uUuHGnOFMu/9Dr2pqX8LkPvJDwCP
5nfXNvbcZ9CjdERIC3j9sMenZ00IkBmDgsOJxIkflztvof+Tyb/zm+BM8pv+Vd2aK3MIQaoxO6/m
StHHK++Vj38vmB/wD18l/FITeyWdRNbJgKLjalaDwSEZ6ZbgtFwL4zNUsNNGrDYc5SuKzaQ4zXej
Qic+kKWopmofaDaYjuacMtrpCpF5UBxySAZh06wha8jBGkeMwDwMdO0vSTq9piW5o5n65lDxPM8k
RUjdZUinSpoBGTtawkNtow+hn0x0MyquqqRpl9F/OscTIkI+WPi9JbziUROQmfEOTvFkRt6O28Em
tntmjuRrhtEMJAEJyQQpkVJHqr0/Re95jYmiJWazFHXWcQxt57XhIxpEB5i83AuCBfkkaZ05l6EF
dCfSk03FhgUQ0olHnyK2RTe3bL37aUkEiRTIOGibQ89cnKHt7iNLvcL+vUUWJ8VwBgVwiSH1xJEC
YklRXkTrslrqSe2qJb9kaXlp4UBWlp8wJmHmagaxzRyWSfoA/p+JgxC1z3ExWCSn7GB+QRq/0TBu
MQGrDmNRZCUvxC044wT6uSeFmyx3yKrstiMhrtieHjxCXWYlEDjQq/Uj5u34gOhOyqPkBbPesPrf
1wX3DYPc5rKnV3uzRW9ZF2wB02ye/+sc9H8aYfx/kHC2pAVXbC4c8n/MOD/8BzMQl7zfP32BvyPO
8m++9LisLgFFlpJluPXfw4nMhJe2bwYWrmkLLSEc8z8QZ9v0OIB5PqYd6A+Y639CnEnDMcM8cAkp
Mrbyv4I4E0Hk7/+XfGLgCCZTSRKSLrax5b//01woF58dwO4iz5oLepvVorWx8xUzHI6xwT1y9odD
Uzg3XauvKRuvoadPRk+zpIqPrPxni2uyh5YBMyB+p/Kj0R0CKjc78459N01+os4Wb3xz2GeodUlu
GdSI6wt44jo0X23+0FhL546A79OQu852tMfvou+OXYPGmMYBFawDRQts8x3ZrMkRtOT1t+c5HyOx
DQccC0aGIQhyrVz5ZaqTq40nU5dnBhlR5VQHq2q2JZMWKjN+RHq2x8FwTSmlUyX6ZOz4u9lWHFjZ
+klLXpH+QCV1JvgtxC6CzixtxJZ7SE4QjaZMoOU75aGDzpF/dWN+S2LvdzZQYZqmMyvYxu7xblBL
KhA+S3e4VAX8VJnBCVROP+3oYn35dXco2sxAhEYzkUVl6zodqRHBvRhGba+J9pm0Pf9CJmRLsBEU
gGhzzwEOzRRJdq875WNRvWashJ2eQtQbor+TVCREtLjkmf2gQLTC7tp585EF9n7M/auT9xsg2MMY
YrJOSvPsIp1TMt/4un2qOxI7cngXvkvYzOTANSNVs6sz3wXuImf+SOYWoT7d0BVRMXhof2cLrqR5
ZbBBc7sbahD5sivwPmHboYjk+NUVYONXq4sCVI61PnH166DKa2y7Z7fMTjyTn7lRx2t7otMQMA6q
wZi/p52Y0OGvaCXDl4cGSRjLrqD+cMoghKPS0N5VWX02qTxoijar3h9+G/1wl7QgSS1La6ie5ALg
OTNSGCPijsPIGmxe/X0m1Z0emzs/dKaVwpJzsKVGNMQpYrCbS1fGEssR6ElrWOemNO76cvrkYM/J
peC6BpPksi8VLUbCcXHGuApQv6RpOAMaQJPgO8DxwcCD9Ty6tPrL7p2s5K2MOGa5Da4QlyetU+2m
K+p79LvAdYVw17S+qWVTf6WDbXXWRqdIe0pnoFVaIocL9lWVHFrueyiWdyxCXzYGNe13IQ7yEdeH
ag4+vDviCarPPtm6OdraFHa3boVjkM4ZvzTzp5wkiiSMbXZpfdg9g6PC6dMkNDyHIuYoG7IrDoxz
oJcZEFgTFKDEjY3zIXaTm2OH23SAD3PH8+w4p9QmM4Xz6jseoSqCsVvI8hU5iWnTWt1PakfpphNf
RgFOVuTt8FAyOiBsP9yEa6Pi9R8D5ki0zdrhd75qieqttUn/lFImdQ46LiP5xSKF7YtenM7u1whU
f0LlPgwJqax6/mK0EwHAmG2/DYprLasfpx9Q7DNe5JhMSOL63vzjVzO1Wg9akb19hW7ax0jkgjGa
MB6t9M5USR+bSVwFutmIHJoDQUHysWb4nPeqRv+zAPRg0k13mOaQGllWnEZV3gWzOKV9zowbhjyN
klQnFpl1E3C8pWOziYOaPLJzn9rJd7i0UbBY8diYAXMUOvmG6mqvIiPh953vna47M07kY6h6pFDx
9v963imz3IpxNvfT4nj5Z9E7EwIulPu48CGFjjyiKQZGgr9k77RVeEMNlrEpzBVPZNCfjVB8hr28
VU4MwNXnJ2Bsd2VX/mMzI+5wnVdUUG+O0y99/vgkMty3nqSsWDPtEJag/ekwYP17HXzgI99xpor+
H2Gd4i/1u5AhUxPQvicVuZjRSk9hY5//oX6PPcCCQJAJhxhn8MNaOfDwQkGrNQ+hH9p/0i7/6fGo
womcaLtD3zAZouxqYE7RcDoU7qGT2Rl+gDbHdNQ92V1MNye6ebulM1RY8W5s/AdJryNI+Qni2bsJ
i5e6c4YH5lVRsqwpeNveK3zU4haW6wCTYeYyrqhnfcTtnHY0Nj3BmAkn7HehznbZhDpTD1xO/Ch+
tXqotbbZCIvrfhx9G5G6Uodv9twHToMQwaYVFanJqkjOfj9es8xmG20Sct6zerR8/156CGtpUiC8
49cwY/mZDVcxBIq0bsr0MzssMaupLQnDb5ODppl4+465easQg4dW8VOYcgFjqY1Hf02BOFlBL99Z
Xm7seq+AlRFVd6qH5i4KqJHjS7qzwvQhoYvokni0w6bmkcUMZmSkNjLxLOyI6Ac6LsqQiDmHdVJh
A5ccC+0CbRs814vLBbo1wesHZVAkZ5ai2f8p3eCUShKMOt46ln9vWOnrUFAfnZ2QYTLFhwWeKiaX
Lx48jLX3nGgyyjqFG9Z62IWMB2TN4aRehttpaq4dikzLZPGHWTM5TDgHjmtPfZjf2kYemirdxlwW
CtTngAHHpsvaPdXaF5cDBtInHu3ukirq+HVyyAcaqjQx620JO0tJNAJnMwqqQTGVXcc4E8G5ICZ/
bDRDPhKf2QaDIpgSGL9NxzhUTUwwQ/KttHncvRam6+68HJWIHzjB/WRx8bYZH9EbxTnJqClazqEb
6PoFBMtFanoPEiw/wDFVlVF7dgcu+6rmecu6yfyVafJLlky97QwUMAUMdJy64sB7wiMRNq9dD/Lp
u3/qeP41TzbaueAuC3AJa8RO60nSotNOBxCZfpou1uSB/zfQzT2xsxhLuv1U4uBYz7ZlMXZl+OW1
dP3rLIPZrk8MQdpYU7v1G6Az3/Cu2HYIQgZY9XqDSrvkaib5gJ1hPKqaTmmcNpuuxfiWsDqEgEi2
yQZh9xe3rNGC4aUgnYsoOifYC5jWJPVruhhFZXQ0+IitgJp0UPARMVSloVjITdzZ2GP7WLjsiEb2
lpeU4ir1Ncweik9uJolHfzKTrzHDiFw7/c3QkG1VUSpJGnAsfrZ7q23+FFDBEugt7VIepPTsNeGP
LLLXfOEyisk7Su2cLeGvxYBdz8zDrUezArSMUgyx42Gg5c8HcTID+AhW4SSgDDCE+YOlTTQ1LGtG
XBzcRPy26XzluJft2Ly583D223Zf++2jNrkYBmVyN4zAyxJOElLTeRNIYNtufuHw+kj5tWFMBIux
1HyyNVM8el90h8hQd0wV+dO7VFR0rd8yBNcmOepAMffGSGCB58XC8DANzJQp8bHd2w3UchCUjF4S
HO3woAMKJuxgGwk6GLU0O0AJK9+AC7B3DYhhNi0yHJ0yJZPWVG15aI6MjV64RMWBpgVUhGlESLKw
iwMQY5Om4GpgfBAiB6JjBH3M9w7sUZHDysEgQfbXw8JFei6kKfL7Vd3FFDctNGUVuQ8JTtmAVZpc
bzWV4jkOV20Z35mg3/3Ej9oAYWaiPGe4Ogkz0OJcOM0WYDPOhuvQ9VcXkFMJ/6MF7Ew8fYkAPcEO
GSIC+pmm7t7Q7qMJEsqMvpO9MKKkIp9Ga2aaI/iotXCkQtGRACy1XAjTSdRbjyRbgGVXg6Bqbv31
wqRWwKmGhlItaPs6TGzjbMksUWP4id3s1rYtlxbnk8jNigTZAzazS+8H3/NCwloqIwUOHKtAEEqL
mzrN1l8GyWjmY+KMhqf1MzTGSfKgmQsgmmg7G4wGFO05BtawIHETV3yXFdJGCF3Bo6ErEtfJzM9P
txSoi1NgGK395VgI5ZtWPiMYusdhoX9jb5dP090EFRyxJq1Sraa1syDDgkqb9RdFTK7t4IXFXbEA
xvReNiCkKLDHm4JARh51tRck2YFNrnOOY96CK6fK+y3gl3WY7S3KsW2ou9XIzcWz9C/GLh3TBX0e
YKCx8UA6e2d7YAqoBSXdQUs7UNMd9HTsu+8ampqt50DUZhvOKLVreOvF4avhr9PUokTuMnuj+p04
5q8mSTIaUuSjILclBLfTZxe80p9T0pxDCG+duKdpQNoF+a1r9xsl7dvUJVtRBjDW8ildUPEUZjyg
52BEnNKQvWPnKI9OQzbCi6n/dbm99SXFae1fIVAYG2F99mhKvZ7ck2NOoL5EHm1H3nVB/0fJ6kOb
zdvYMjWxKJ/sWN/6QP4aeONn5gmALzT7qRs/GHv01Ksa3+3EGCLzV8Lja+CyqzO5dlR09QFbKoUY
Y+JtqsYPv/TZUkBZyw7W2KerZEU3Wgu55VOfi8UupiDEr4OKHf71oeCpGYzpNBMZWfwf52hWz2lV
PMnauwhiqrUHBWXKTwHFMHrU5oy6pzNW00EVJjMCcwmAzTPuSOcs/PJsawLBmnGwkrsWQFXB0NR2
AEOqegr+I6+bWpdec9AFAEa/6ezwGgrzDm/ixrUwPFOjLEWyzRkg5aG6YcLLwaa5bYjoMnAMcxzj
IUrGp2Es6LMgUC7t/JEsyoMKwCOzufusbQytTJA7xrXxqSP7d+A277oPGebGTVVab87yd0QjiVvD
Wbt6eu2K6GbVGC6VxRA5JiWAnP2Z5+zYWOXGmUkQTcSwVBZemX+6khY7SubtVThuNaPBuF6uEPPs
GkX6eFaYf8bR9tYt3X/yeNa492jyuq2gackpGhM7Tk+QVPOW6vTMjNBL3Pc8MMlJBNQD/ZJzraMr
Bs02RC0RSobaOcq6ptjm1PmmZ4FeicWqnqbFpW0BOIaeuQPVaF+rgByGaGljoE2+11MEDlSZBydv
xTof/a9YwGTq1LS5V0frqc4YxMXK5PLxrYOAn10TduWwN21DYzyny/iTvCKwrPUzEasXZmfv4Xsv
ThsQjqQN3y9y7mqvHG6Mvl0/C8FBRTU8wIOuDmSZWTkiaG/DYV93xm47RMEztW96IGr+9Ptwn8OV
zmHxU0fR3qmK93zCTeVXdJCldWrmYCMi484WPd3itt4OLohJBKCczYuz3P9TFK+Rbd55Yv5lZe2S
jr7LBjRGGUEvcgOvuo4ecpIxaxnT8Z8N/W4b3XMwcOr3HG5nfspAuNBWu9LmwOizvDLzoYVcLobu
MikGaHbl8DYsvamuqnpOpTZ1T+UyXUEfRcf8OqfhSoxvCsHTGO1yKz9B/nFYU6CSs28RZrc+LT+M
djKILMKd6SMjuQ5wJRR8Izc/hsyEoqVyxHS8qaYWzFAzmub/nzKp/Z+WSbP553/9W5v+z//x39Lm
M/lnB9z/qZLy5/9eJXX+5uNsQATh2swwCFxEC3+vktp/E5gXULHZiyoCaf8/V0ktE2ehaVnev1e4
+YvCjR2MqqZvSin+SxoI/BFUYv+lRsrXonbrmN4ir/P+RQORlb7f+xWWYIyoB6+q/zd557ElO3Jd
0S9Cr4AJBDBNb8tllp1glYX3Hv+gv9KHaeOx2d0kRa2lqTTRQM0mX73KBCLu3WeflZY4DxgSd7YV
vEXJjMfr4c4z6FHAICwc0udD5yNYJk3AXYYrjI9wSRHT5H8GQMjZhb6/c8v+XXrdY1XG2zFwPlqb
7MY0qA/ldOtyIELml8dmkK8s3bVFEpX38w1FGM1TVVIk6Rh7J8iznd262wbBdTek7xltSRxXwnWr
C9YvHQutKnvjmfEeWfRNT9gUYg8DmUVUhIc7UqpQGCsCNSBp8+nHx7cLU8iltEl5H/XFtlQYI5qa
7RrZYD+QPUtMBjQdYunO7zE0DwZfHHeZRtMx1k2QbQ4ywmvfhNdsFcmoPPIq/PwJCUgSdTFRNY3k
bD3hEB8pFqjCrU6tK1/TMqU+3ap4XRPyJcFqoWNbqCD7qiNHYA2ufyxWxwenK9jcp/I1KdU9N7pl
Vsx5mCJ4LAm5pimp3bzDcp9I/0YryUIBc4LJYlyLxVtOpkUpmpuGktmA0/H4BbeKGJlwGQ5WYVax
kp+GDU6CH16Dl9bMsfqPmJaxlEnOMKnHkFLmGOyGghgBfcgLmpjJFKGzEzfO3H8OsRw3NYM+bGA+
U9A62w80Jo7RucPO0Vp3pucjAOhW1qzpxOJPFKJoV4JOc92IthUSVIwLRFLkRhfxXhnRSenTNgmy
M6vUnU0XW4DVJw+MfdEG2bqk8bBgjNYYFWE8l3NW6G1LwDXNLej/RRHiJMybc4AzCWbf7SxYfrvp
CfiZu6x1l8zjMBOW0UNfNs+T035aebVNhmxfTA3vaphPesYf6Go4eIOZrZN+ALoisYNc2EucuWyC
RtRk32jRmXv0pRqbkmyjeh4aZ0fWbFo5Zb8MgnBfat2Nm188bXxSCtabYPZ9ruX7mhaM1IgO0sSI
oPqHMMvfGpO+zSZYlzQDanbxGXLAUaq5jE1HCQ5ikrh5FmrcDom5Uk7jzKA1b/RY0sguwlVObYoR
sk2os4do0Fap27P8t713mkoPAjzfAawICTGTyiM+FJ1Ms/rius+MOvWXVZqcxmCylwmDmgo3Ymvh
T8ZnQQRu7ZTtbTGNmxyJsVsgZW+4cFPTsoiIk7aIcsNhXHNbWkzudBxcCi57l7AiXEdYvwRqWldM
H0qFAWweBefZlZKTtRkEmw4xBzYPki7WfTP3z/XsVxlogQl063wiqu/JUzmQ0yvtj44lsYM+QeXW
XuBGkR1LEHSCBgk/yk+6LgMnLOHC0tf5xqz5/a3Tm9vJ5EAbhyd/UjemxQFdM2lS0fHWE+tBOYC7
Xjs0xnhKVHMO4RviTDuE2rizej7vVN0tfRbqOsGy+YjrLjlDok7kuBK129ostx5/3DCgZ8aoL23N
pAv9m0y9O2ZJhH3RPpX6HD0ljd7W91bKQxPWa+HxrKhs7xnD92qU0XPr5B+0y3B2qo5RqIEjcDur
MvveYQ4xR0t6g+152dzju1lnOryVGKnPxb3MNxUotra0tREWR0VZQuzXGCKTQ2Dy04bmAyPoZeFD
PNXsXMiV3+WlSSsBuv7IzzdlzvcnZQRXyeQdEAdEKXQvAgIHwHuHXgKDgMHMKHtOAkUWb4Z2zHBA
KjCDPCNrMLrAHcxy3U/A6pom7BcF+8MMajxU0EDtSGGZBqlewAn1HQS5N6NDrqRpTJTEe024IpDA
SwZnZMEbKRm9cbC/C+GQdHikEC4JVMBfeooKLI5a1HIBL+l6CRsMz6TPYBOCIgZ1sE7zkEfCPoUw
UCYslDGQo4WN8j2WLgW0VEXxzNqBn6p/gVRTf22U/dlF3UmfUSuiNDQ5QF+5NczbjGOVcFk6fJZe
VveVGbskt+Oj0TCxmFEuP5+pLu5wbPpn1AtT7mWC/WKBh+UCGKwNKbCutP3YWBvJfWCRFPSdE2jd
9GkHTQZW5njF1Zw5s+kXcYYjqJsZtMIsN7xpF4bFX56gB7p2h0+HlOIq0nABIkGA4lF77oLBYoBx
q2HdwjQPN4kJ/qYZALfwcBPthABC6WaqU/RgMHPWDM+ZOZ7xGafLZ7AOY+Cy5M6uQ9zpmU/glUc8
m5IQIq+AzHOD6quaUT2TSsRFNeN7NPze83hZEpf/yuH7Rjg/Yop7yZqtnfk/OMBaQExaFkkfvstc
Huim4efWZ3hwnDFC3zdeK6d49CMAQxPScMz8r35GD+sZQkR2/xCDwaCSojRoDrDCK451uNMkP7sx
yCP9GO+5zqUOwpHZBZ4QmMcS9lEOicByAQ5ZlFRJTGADlP89emVzV0FOhpyVafyCeWreE86++UxY
Qlrao30ZWufazghmaHcrCZOZzGzmDGk6M67JJHvj6wCHM8hZRONDk6+zEbRjBj2Ti8Ze0HdYm9rh
poEGLWv3WobZmScW/+4MjCZDcJPMCKmAJdVbtWIThX8k2rucV6oZOhWOw65kto2Co6qUvMQMqJYh
r2RkcgXlNKArHrjWFDi3xmSfOWOR+1YIxwFe1Yy+hna5G2cW1qVxbYZjOfEgzdVIyYHNBmR2Ijha
3hPVDiyO6UH6Zst8RRiIodCsWk+i/imdcVwbLtczcOTNoG6DdF0rC6LNMLxVW0FRQ/V6M94bwvl6
mT7XUwe7uBeHDBI4gwgOZjIYeKaCFKYBHds4XiUyORMk8Zy8t8riiBaYXi9Y4wrmuHfYPYRQyM6M
I1PTiVx7RpQtCmC0ytlbsMsWN5sGlpmYIJS8897PkDN/eTi34Z5LO8IKBgltclOq3ZSDR3syXJqM
EK4Sse82NfoNB8PtIAidVPkqq909n1QsgulNYjFibHhwBn7G1KRlOoMn1RZHkX1ZJl90P9SfCYkz
9BO7wjM4BZIRcJIzDMxFhi49L9m25Ubrmti+fL7B1WBv8GivjI6MWZXY5yogbkHnCpake2o78RuW
q7zFvjlw1LM1940+nKd8hARzFFCiyH56292UeJRGL9PWHAOWwh4umYCJkvadB6kwVdx8A07fDXA0
2S904bqzyrXm1OeEvkx2i1Fv8pBzGIfkq1gmn5OgzF555FKrzyFnnFqIQ0gkTJumtzb5qrE3umH9
5ExEmqENSOrw49TfLbVnoRlzBB/PWM8ORczouOvDlWlJFsgsJys9XXKzqVYRQyNO7CgktNKB+PvU
G/BbHvsIhigAyIdHR1HUnjjtjZ1wksySNeL8l7HIn4c0CBlUOu+IkDalo1aKoqFuKjll1KQxNSnu
khA9f+W/RWy6QbEi3qr22ut0ftXiSm0qe35T0L3Cfy1/vjVgyiO3KFLyTYwfk6pkFCXjVhWsP8PI
/Kyc/iqcfIep6dD45nOaMTK2aPREukRjNAdQSqUcVez6viZp0OPSUcZyQnsPoLmjogFNfLq0CJxP
5VwNCyTPjBbpF1UEerYO63GnGL0DpK/NyFgGTDej+lsxuVs6RkTUoH3F0DItE8P3VnOLFCXmQPJe
eMNtHF7PXpddiQdyulAWDd9nstW2AhCu1mHObHVHaEV2qRj4wTAOZjF8j0lPdSbW0dF6sH3PRP1J
NVRKuGER2x6VevlKw+RBT8Yzxae8ToQ60mtzlYW1JAj/w0Gfvwm17wznQhKDS1DMa3YIJ8Gwu1x3
lnXB2nvbEA9tg+ew1qLVYGCqwiolPHbtrt2uU8OJVmXVbcc0/Cmm4pHHhrakpQ6qY84V4mkjPL2e
0KkNc5+g275OPt1+8fjVMvTuIuub/pqfGDVEXAU3WsRStEo3ve3tTb+9Boj5wtLdmGF/GXUdP0H/
1uC/W3h0H7De3YqIkppQXOpGf+XnuzTsd72ORmp+Ro3DABuQe8qEWK00k9gJQYzfLgwiAiP+4YwT
R59+hxq5rtjKVtRDDCvdkgfLsx/iIfsW7sDnvcSQltCBjCH0JVJoiazowsD6rAYkaFP6jU/nWgmO
nFZRrlO7mQ3H+Z0W5WiiGUXFHpvzlrIlnbnxmIz3le0+S/WTWMlzm/Z3o+5fWAJw9AS1meBYlgSb
1pk3fqpa3nsldPdIEeqaToJq5fHn7gbWeNoAUTtQ6zWNtJXIwdwXtQ96F7AA5568aLi78aufHgJT
3fVUkJu8nrgBc9hMTeOzKu3ntAhPyRhHOMIcNs10UzD2H4KjjfzYmzujHbGlgo8jikkcpAJVWmC0
+hBpREOFfFcocIVdc7cEF5qYCq5iV326lmhW48DUL/fd068ynQh0lmxgfouyB2X1OJzDuVSn6amn
JP7EiAqkUQzff3TrtK54dPvoifUpLOLf63VGnXAsQfKawMVfOnYMgubEa5yXthyIL9akU7k5+N0/
dO3Yw4AgOH6A6/rv6nZcX6M4pLy35ZNL445WdD96QZjIS8qtz+d0ldF6NM7tOwUnYqsb7+cGHtI/
D3U7engf6QfBa/MweXXwguTmMITx4R/aeAZbW4mWlOk/NPIM5kZZr6G9D6Lu8vdeHiJcGzLJW3A5
fnnGSWcPZ3cvqDc3VcMXFP0k34dPLp6mjhN31mbwkoyOoqUEOz31XnfLt0uH8CF1rkl7W49/a+8h
mrtp6RFkDp7ZYl0w7y7+tcSHHkKKm6RcyfAcTXslXpA8curOnNs2eG3+qddHqxpeaS2vHPHvy33K
OLs66qH3IdCLK5nfmT7STrndsk4LqqP+e91PKL97PlFcOdTVaQmUWn/0/LQlvOrYTjXjXWJmZfu3
dh+TKDxxKCwlv9f6eEV120eTWvqB++0XGRoP6bHk4zvSSNQfPtTFZMj7ubdH45pp+JSa2uGXBmG9
FGx48kRoi6njUP6rrIdmw3uqq9YBiak/C3siSV53FOPLP5f2RJFN+l2Wm78U90SdsWZvhNEmkdAe
OplQM5cOagcAJ0wQP7+6fKTvdy8qbH71+eiVRBqSOqRCvROdHvZNOvICqrO5HVcDj1ASaZJTYhfk
Eoz4j3IjPEPlOdd7awlP9BWGaBNDb+37I5l63QzWqRyemHQZS4sIGDU9mbkd4uGRIhZixJQEFYHY
26R0D9qgPTk6d7C0Sk5/KQwihmSbFIenRn/B+rcT1kbzwNv7EMqMCK/m35QIwExX7GrOWu7YbU0F
lMbLDGySFMVTX6iHQOTQDpY6an18NgL9ZKGgZz29dbSPqacNlpMKAeVNUaSojdu9CDvU0Vr62rAI
IgO788LiDcgc2Omqu6dgftx2vYtc260BBjBcNM7AjhELYWTYawQ9qPitHQsJhvhymkvBOA9033/t
MDKYVBK/TokcNjkyb94jTkN1heZ547IPizX/KFoPTUMyKBxgpQetPiuWjX+2GunpEH6MkXusBDYm
w3xMHEFcveNcm09PxYQDLLO+59ajMKl3CGphI21gwETgVVN5v+qq8mLFxXposUG1gAgMfViT3+mT
fg15t+N2vPQ+85y/tiSlfP2Vcf57UZJedseeCnmVl5e5MElLIoLg3Vus+JmF/URmiwwF4NhW9eme
j+qxyOv5gRK+ZnVLUM6/i4TDO0yH4Ch8TRwMy2Nh1Nz0HA5Nq9vmlk1rLia4OnvJbF6Oc9OSkDQk
Zzvq4UKED/QD+NZZ1f4fbUttR6JN5N2zjeKV0E9DnLB9+P+zdaCr5d/D2afw47v6/vyftg78+3/o
p7E5kmY3dVNY/F+6WX7fOli/mWjK8JgbpnAlbpw/tw76b4KJHEpqg+2ClBas+O9sthS/WWwiXMXu
wbAs/X+3d6Bs5p/WDux8ue6YEGO2sKQy/2ntQDdhWxld0CxRBQEuTRueiisdsYQjC2RqjNMnk0iB
6zHtYCKUaeahGZnnBfZeny0VFKCfw9lbESOwqBBZhJl6qmazBZzowo77TTA7L2iXJ0aLBgPF3ew7
u6MN6ZUybAJ9Y7rzQwDvWkDVNrNMQ7crzufeS+OhXiQahnGjz/bx7OAgD4g7azCwes2GDnNWTHSz
tSP+JfBwZ5dH7jKGw13mf1Arv3GsGKsc6o98NFbt7AIp7fRUIAdBwwbPMXFrI7EsNbFvLOwzoDlE
QYMXyxmfAhpfXIQjXiLfSwQkZo/EeiJ453YSNwmqDWbetMYalMxFMbEzVhcpQpOwoIevGlGRzq4T
BBRcGnvC7OimV+5sRAmr5JrNjhS8fNg2CAVi0V3C4WxhLO79pl0NWT8LI5acXFaZj3elGYx9iohF
IbwYELMkHYaWHlVLj91aR92SM2OKULnY/qyGxO1S0NLSI3sZebEsohkeYJ0Kf7OlU3QXl+GOotbb
aIw2PYRYMQ3vthbfKXQyvhbeKebX/OikWLt1g3Ym8bxFiIaG+oFSckfqr6C9FOBBlyIz8tNDXTtH
n150ve+fITBQMBJuCxhfmdvSIK75y3+DCGeajTgeahwHRQ5qwnVQcuxHnVNwblBS3lYodVLs/QWK
HQkLuUApiB8Y/Y7Q0ezDij8YiHlGo7u2s6nHitKNi7rHCnH4lB00SzBrfZR1x9DsjIhB4foWb/TF
bkZEQEVoYshFDRSpxwRRUBXLa4o4yCYH0M0moYbqBNwJiwrFkI9qCOU0SNewibzpJgbFAseCWq/c
R2H4GJWca1/ZCHpzDBmeGKCjOvsNXJSoK7MXPhLep1aU5zBJ38rQuQJzAJ8RyTadH7aAaLRpua0l
3a9ls84mY1vW3QqNJZIQHcAoPqRtA8MGCONzD2PP9SBFeHBj7wJ5teXtw/a5xUKRQoR6TEoi7cMJ
pl1em6u4tKAd0N0yPOOiRFPinK6t06sRh0+MradNkdZnbQx2ad6c8G4BMoQXQKFdTKC68rJjpqWP
fZsWhIRoYXIAJsjD7gxkh1uJ/yVueYHzstxLb+T9k9YIVnUIsoJGXTlxHCOBwKIs3TBsOsTza79Q
xSGqdeLjgfbJvflJcsWljhlBZLupFSeOwT46erCd6uhmdGmsSkx2/71sKM9MQiBrvtncppTmfHmc
vii8P8tUbeMOk72qKgpiGOJBMbMbwYiWBimyQdIIurq14vA4Zc2LEw23sky+Onww4MNVvwrs8STa
fi0VDzypoyLJ1uTy3hkdo/kw4Orq8jYO3UMeI3gdyvd8Ei+9Q/xdNg1fcxwAFD08soa4Sf3+GEHT
w2Bf/TQhvi1OzhxJrOOrAUaDTnBNPHENAPc26qW+U+wTERLwhdU4WaebFJONbzJ6HPSzi1AFpJFf
Xs4opDDUkUkUCiFuf7bUXyoMjX3Br7QFM0n5MJjDe2TbHygimQ+Kb4ph7nUtwdcyJ2SzQe9ALxks
5+Mp9v0VIU/kJAIFAnZSK9evZNq5w8vxMIr6CcEC033Du7VCnVkeqym+ssWrcKuNrcHkTOVEzq67
BDQ7xfWwxyW8MhnrqpaRCt80HVSZOcouNGIeFIxHLSZfAhpTBdYxlp63tghP8KPyr3hte9Q7UGQz
mwkRyKK1lG2x7zF9LDwrAhr/maqz3nQ8XZyWlKSEHHOqqdo3xN/t0TrWJdTgQFfHMfWH7tzFAWVR
Y4d9tMnGc6g3ND97+5T0x0bhUq54bK/gaxlsmMmwaAeqm7DZIYlILX+VCv3J1Sdxq8xCsn7hQx5H
dkAOIW5XY+KSr5X+uKOLh+JojYrrLnLI1VvmslFYKxl0bpTX7fuRaE+RgUUCTOl84ld8QLcid28S
I9oTvcoOqKmCbSNDXqNx+DHN0syxM7+Emt3wY3zQMrlP8+QlydTRmgaW42W7jp3ivQpm8URjsZCN
HtyIzygV8G9OkL5lUfk4Angt/clYukp7T1sO/k1bPhleTEN6oxZ+ldxqPH40/2fIkdPESNmYIbRa
j06Nhhf4tI7ypYVDJyKi/odZ2icbXS0ywlOvjORZBdlOeehVtDXMkSgm5tghH7d9Xp5oX3se/GYf
WtgBCizki8TSGeyN+bKW3FacpNsSarmdAw9NpPHNJ825Vrq+MZVhLdu4e4lQyAYURlJUAasZtCP5
ZecVj8WX3TmkMocrfGnIG1V/apwiWaUxss5IYJWyI4sHUj0k6KK5UEW/hjYzn+uVaq37A44i0b32
lv3memR14X9NGI2lJdTACcC74wka3FecF6h+uc8Iawg7n/n9jPcnBzmAZcqLqUFLG9muen3gL07Y
dzT75qu+DL+TAQcCj7uuQlUsZoNEdnSnrxZBv6Zz3cZBkRajv3Lc/tgk/XzqaJZNzk3en/RtWHPB
DUv7FDg87SJkY0EdSLYfCF7ibNgXpX4xmGzEVnKKOPbMI+6Enr0mfYO5fWh5M2WipzI4eWFtybQp
aR7bkHjPVDrP80g3y+tZOVk8wZ1mq45mSMsNtoEIcMIJy+BeGd/yMA32jk//hj7f2Uybs1syj7UC
3V+VUu4tje+eqfw7vyqzVY4dBQ1rin9Qu/oiTbaTwrzfRuRTq46kOov8a+3Yz7mZbuMkuXPt6uBx
Ft6MWfSSpf4jS4xH5Rf4Atr4JeEbukGWBr/f8h+M436faUzxbdOR69ab+J1S6UR0gDvvg4wrUmFK
8pyHc1+hvaEkjqEcc9uAFxXwFgGAexXR6fnREmA2uurDKFFSudQGNeZpYlU8ZPmrHn1pcfM6NF+p
1X/IBAtUPFYrc/bd8ulqhvY6hfVNJvtT75C3xwN+qPXujt09UJ1jdSsdDCPLqrUY33tbrnxZoflX
CltAc6OZsKaDaAiZc7hETvaEjO9YEBSJPPs74MHOgebgw4S09SfmgFOYAGv4UwHsRzOLNuy6NmBF
7rs9Y8th7runoCztvNu6A7esYO0I4KYTQqORsbdqdlGgb8v2dagEMQZIt3VJzAwVYIBAPwkPPeYw
GlHlQStzjeGcGTEESbaeTHbKiR8FYTr6HkKOlRlmHM209wZl1QmgpxYzqBtQtiv3YhhUT0+NuoKd
PFbW8ORQWZ8KsZsyCus1ndtlUb02Izm2wfbvszk3JrS7GERAyJpcJA4FXt6blOF15xhnYg/veQa4
V3pKLrtG+6oh/Py8/qLheNMn7qMRZm/d3AigWzutqy7er191K8/Ul921jfbMGowig1fV8QRX70nu
r0Wr3srA3bJ1WQ/8r/qRhvA1jm7Txr5lEZQsTbQxy4F9vKYXD8QxOYbZ9DVUFA4INgtmWexT27s1
QuJC86t06sBjPeq42uShMGatjfE+RG6wi6R4mYqyWeUNS2VQESugNIt4T22Er35N5oXd0BY8KV37
Bt8JE0nWQvUZGk4LyimSn8AW5gok48ZJ+E6FpTXeOppZbVDxfeazPWkc/Xd/oJV6IL/QT+YZFcJB
453dqe6MKOPBgHnyAwKyoV2tkoaJZRzcZkXFgYiEgqN/eDpcgqrxNfn9E5CHAyfPbjIOxjcrDF4j
I7q3/GJNUeFG4TZbsOLbeFN4IwmkTrGvU0xDu+Pg0V3AvUobSH1kT13UUoTJPTEhZd4z6gpw3bJ5
WQ6VfmyjCjuPRtmMuaW2eNNRS4z36Njh5qCB+w6IajNY6b1eZ6+eLN9HOW0Mo9s7XfkwKPAi2nBa
LI8mPSh2SKXfmKWLMDYfurFYRpRGoFAhI+vp7lZzvSfCG5gbZwEV/gKZ6NvC6F/dVt9Ojfte5tOx
dm00ceaTjywqG3mhRgJwlur5qTK2bu8cM2yDBlm3FvtgZn9nJuo+lsS2TvAyNKdzU3JqdDt330GB
EbYkMOPldbFW2A1zHvf5rDtkos9plBrAgKVrV6BEdLXyI2dGinGdf2S5+i7l/Oz6AreZzgMKs6JO
A/CIaTEM+lu0xvkS9mw/eTQmQgvf2uSq0oH/RWyNxewwmPWN8zWhx+doG+k6x++YSPtIKHaTI2ye
z+E6HsiRSyoqgP3//dGOa6HTs8Eu//1g5xAG+X/+x/d/y5P+8a//OdcRFs2+lnAtx3LsP2lS8zcJ
3mm7yuSfM6phFvR75t5yf7MNXTDYIYIrYDz/krl3fpNSd4A/hSltiz/r/yZzj0ae8rJ/4UltnYGl
olaMPwsc7F8z96MfO5ptY0Mep+az5j4ymv1JWGJjltYDevq3MSxQNw8bvVJbFys42YlqYeQU9zDM
egSuXktas7H6GRSiNy900LPe44tWzqvm5GQm9n2g4Uwz69d4xj25po4dN4L0bTTf2jI7uN3HyH5R
97SPKhMl4Fx30+ucl8uB112iuVyRnQ9hxUQz70znveZW+TDhEOnZgiJG4lVugXHxDcqRnjbWecj0
kRMshzAjHl6l5R5VGmVLX6F75u/A55XZ8hJWsPb5PmV9aXRmwS3N2Al6dUDsEho903B4Mfp+50Us
BFZmQ78BpzfekJ71EmokpvIzmDsemvyMG+XNTnH4kC23JUuKKnpGw/xesLXPGvdBUJ1A3W8jLzoZ
FRx6Dq0Nbb0281PVPVvJObaPo78d830WhSfdeayKRy+/EdQOMgbYh3OBbNDznZ5wpCDAZzPijVuX
VWppyk89+4RxXZZ4DOQJ1ucsPYsoor42kvDONwye8y8Fx420eXDwIxooacYY+ILWNeXchg7CFWj2
MdJXnnfTE7ExQnJgollK8AyDl58VfRWcXKX2qXFI4PKc2sTcKCMP4f0Sf5/l5AwyHqI9gEJrbMn6
LNhaLtw5ljruDMSrASDRzWR/Va4N1oQ6s7yRySZ6nqDb6Oahlh45ATtcbaPsD95KRnQu7WbH75MR
G1mU82DeJNUnSgmgOm07ZXIdc1fijGz4N9ZwYjR6O9Z7g+SQPudBiytFplst/NaNq5W29zXQlOY+
SOu5i5lH1Ec3uxLERoC5rnzMCzSoe0s/uZhQzxZFzPg2edg6yEXlQRLsRoAqCYhqfBXmxkedGWbq
kk4IGkpkwjE5qCneDj2yST0+aToJ2cRfcmW8Fln/aXUuHtXXarZrORY5qh6/+3SxBncvYnGR5nQU
dB0bxjaOjGMvujOOm2VMNqzqCFXAY4BKjaewpAnIsATp95qztksPhrmMzYMVbUnmVMYTLVNIkzEo
DYeiv0MSORkfAJKxWS9L7GlGXB07u98kgRvsgzY/dWy1scMQIKo3gCYPPgcXLqYef7mBwj2D38W3
u0uNZ5WcWUQOuJTj1nA7mAvXePEHXOBj+jriwFnQFKvs8T4R7WnURkYCgv8k+xjRwGNza9gUvXhw
Uv2tN+6nOH4xh7FZGhKkcdJ/2KONTeETCTR4sHTnkfVxKpeJxYr/1u+4pamUa8JzzB8Qjcwa8ueD
ZCMrH8FWGXNQU8TLSJKPmIer5Wg81h6bJW/O7tyjXtDrC2E/tl0T+qVP2VBtGEUfqfAPXZ3f2iPQ
z7ho8/TOqo6DI84TzvWkMVeVEW+9Fgo7fk08/jCQcnQATfg83ODLrDGaBpeqhNRhxqMx8+ZLLd81
k/AKgtAkOHTtqlIn29jbZOgwsrG9TVdSdHd1BKiVO6e6gYExwTE4R2fBV8CozdKTZwQDF1oT9wY9
h93krLJJLjPb5elzzacRgK28n8DlWS7vE0vb9WZ/tjnUa4M8u4l8DRP33uSWG1Uv7rSr8Sh5DeHQ
tEKH/NTkFa6NtcP2s5IKqDwh68dTKUWxOdrdLmUSFUpKz7v0J/BhyIPoEe+0jZ3+x3KLE0tYqNox
//ITdRro/GMjexOafFiLtHOPtKawO+L/y+bf8MdtYHw2I8hmlR8C/MqiaSj8srm4dJj8urOnd1s0
d3vdfxowUjpj9Bpo3rOd6PeTyV8Au0nqtX+KEtiIT1gpKaLDLMWvjlGwf0iQ97keiss0OSK0YsZ2
wulKgEDX+O9ZKiJBeYioPlhztKUNCjOVYfHpTCX3pikWdLX3wyWv/MM8btWsWyuVh0FZSxHOOXY9
pbZBl89jge6KMdxlbAnJFQzojfbWDXJiBPGl1L2XJOciT+lWY+grp51eoALJ8ZjdsfPg7V1mSF31
OPKIqQb/nLfBIU3vJCVAuGKz7HUiQEGBIxMalJFxfBf34a70yI+Zxo5GsrD5bDxanfR8a5B2aIh7
d8nZbG+GIvjAtXkTKN520SIpxS6KaUbnXe6nchO0E2d2qoMoraWqI3FojUBFQXlFHSI2RTLSeflJ
hcZVGUzhiNkf+YmBltR40llfsmnNtukQPOMhWzd9iUaGpk0KEpRx5HdWHNETE6oLeBdG/JVo9SQX
lYEmLbEhnFv9SR/lzoMUZZpJ3kBjNkAbNfUR5Ymk1WMxVC/m6Nx5eXcfWO1ReBNCO6+fmwS/3QgM
zy6mxyrUf+wMZQKulDvbG8h/A1YtJuAxd67IxEj2hu0dWQA8RdK3LHnNexZjwBU8lZRlvFcOtuKu
IBtg8ZjGtYnaEbGglZ+NmqeisEbAeOvKDKnb07VyHPX4Oy4ZTtgGmXoC9gxVL14y5qccLh+tPehh
UbKlQgaJzCoByugrE9uMr7FIrwOxGOLIWbF6QCKowUsWg/uQu6yJVUseTAQcXGCVGfm5MKRD3b0B
/V6cwpkhaEzYieSXkVlaBcZNGdUojXZR038CKRyVG5ue9bYlWyY95yz4ZlWa+uTdre9JGryknY8M
NZ945qiYegd4JIvWlJdOH7FRYwWCFLuEjbVjBn0Xk8bx+/aZ5j8k5qie8+wnqOgnja1o1YfTJs5A
4iRTXJd6JJu9QEGOZcHGcWVr1lHR/1dnLPRKIogtAzqZUK5VQjMzjgKJRamDvwM35K9ve3M7EIK0
PYXEs9b3cZM/V4FJRCfS7iXnz7Ux4XdCAHgbpf1t0HlI/tuSPktaaVTA6xMNHRjwyTSSKx611Zgp
OnaM55I3hB3W2xCXCtOtRT3nWTvBByAV4QfL90+HSntXaqeUi26F29KnCp4eFeQBdj9+FSEDhqnT
7i0JvFBaYH3K7fd6bvFZZgsCg9dWPZP9+E6nqF5NXkmmQNx4mBqXWsdEAHNmuXQH8qWFUB8i625U
2yDC8LHuGPpVl51P0AYhdDxFX62FL1QOkHHdDErLEjRJCmwZfG2mkZRWLvP3mjnQQmQm9CWFVAv8
obQapP0lq72fEq7Rb9vnzijmFGxyZG40F4DRVCkXsSNPg5NSC095YeSE5kr6GPGa8L/IO6/k2Jkt
vY4IHQkPvJY3LFbRmxcEycMDbxJIAAkMpaejiWnhqtW60VIrol+lfrgd1/zHkEUgc+/vWwsMiCz4
QYRIeeEj+Uw4+qGCNQNgqVtbNtmskI7iajAcepiTJOQx1SsriPl4zdFmohqcmd22aMXftK62A29V
9hEcNmT63eb0EuG4XHuGTocMp912SahjbHqqLHwvGeF1xN7Bjrk6jY5DVsAHZbwwOC0rOf1Vq7y5
CHP2NoZRc0nWmMYKrszARvfxErfBgaPleIX4gwJpqO7ylLi5PWYnQjaMyjMLv3pb7Fqq9UoygapG
ogw+bnd+0wvEiJ9edpu5SqkeLfE559Ms4+6E/+aVHXW5Kbpgm3jP89JiEmChil4M1MgddlXRzdfu
MfHTQ1hXDyotfgfzbW7KN5sT3zpxxKW0cLxGmWKfMqzibPwZ2uYjkHfYindF4Z5tHkigGE+Ttdh8
4XRBN+/ijZtAVp0MDTPPILc+exxlBz1toHa81RwM82/X56eGPcm1oS89a+9ttP0bPBrJcNZfsd1S
p6lhj+sKO9sU2v4rQoovRU5gPI/7d5PM0nPUjPzdYXN4sfdCNksh2igO9BrR3DT5GXfjcYaPmzbi
0416MsPBqavpJBupwRUrkJtuSPdBUH55RbRW0dJTVaCYbMgVS6C+TOi2D2DQmGjfAkFoh7orE+rY
PaeZ3k4VPC5HsaTWxEeVeVcGwLxYKC+Is9ZX9zWDrhNvj705+MmajcgeiD3rX/1mtBy/8iQ/+GXo
rJ3c3NXENzlKGh/cpCmi6d3s8H4m6jeCuupOyk/loTVYOZZj4hPjzB9Su7+DhMVYvd0mloJWTPRi
bVTepYySD6exv31Xn0aAD61DYxIiPX/6/VKGKA13uLdHKKsAVG5jaGw77TNMsyH8BLh/3dH8GmNr
42DB5QZc72vNFYWf+YtOjQdqUtx+m3QveAvQTKT7QxzXKDtkVi4Hki+qmyTXGQ4ZZc2dDeOqSBqT
5TZ+BA97nOz689SycMiqL6hdR13IW8/1Iw1w+qX9FR3J3pP9Y53E5wDAC6nP1yGP9q7dbgkaAHzg
ZDXI9JmB4rqt8Z654urCn8kcNBdFf6klyddh+AjYzq57dHPEbDv2ifETh58jxT0KIOx0SufQlKiP
hnxXBvltnJOb09kvXMtpAET9expGUHTdr67IqUvUznpmaZDk6T521Fc8VdUG7DOL3IbGeTwPp97J
jbVrPvk/bKCDHsJkYdIhAMnNRLuhplhPZ7Zt/PwN60bAI5eA+lXrrBQYvSWh70bFF/acTSdc9Bzg
7ePx11IQCIZ2hzcWzD5x4raC88q8Mq/ZvTuqBIBGfK30xTFhqzyp4sZQetfkvKmCzOQjhdjangHB
uCGXSKAQFOX677wKLj7HOdN5l2wBmZq8V4tiFfjbUzzwePSoI/mLhlUI42i26i+Hq3mtuJ+5VCfa
GQcCECTururRbGk39Rk4UGU8IPi7xmlDoQbRI2nSABusKdG+YYcFk72asMVmUp+TRR9bVvIumZqT
YiBcBggcHZh/ALdPLebZDAMt30WaNCZCeNy0OaAxH1dti7PWXuS1ofemcdlmfLyTmUH8IrkForgP
AZ7G7lKrrcnos0Bdq8YTOMNrIFfZV8qhA1KccxsXi+4oRxC9A8MSxr3VsBOLbjdSbG668FQkzFex
Lla2e/Mq4ieIeuW0ZBnYhNrMFnNMJ/XkbBv6lXmyIPZQ/XrNriKdGkEcGLtXow7epnYigWr+jMhY
kAnwqW3uQgTCsmOlb2bmS4haOEIxzKDhy0dm4HL0qJgmS00mRgR3WJavNttU2nOHKUTpirrYQg/D
YBO/Dj9iy3c45jyWIzsuzOSrRH5sccMkqLoTSJEdxuwEFIFyWxhoMCJtlePdZXPzniFUDhF3e173
PM4SGFu+MxhMWwyKQJHw+Jj4gNExO8O+XSdAvXBW/LAgOQxInHnkrzRS51LJj2mxPAsvvw5on50c
N3hIxF0gitSIoW3DYKdrvA9jfAoGtAomCumszF849VyiqiaZzBHfQDYtxuqMXIQP4JR/2eioR39i
kF3af7QFIwhhdbmYq3mSU7KEpBQuJ0Ji0LQFuGhOrKDkzPHIHnw43IDPgOLwq0fDqYQebGoPrj3a
7IF5A7rZsXbfWQf/tdjssa5/GvzySEzwT79Y6Fl6s37dwpAbV0nM6wdfd88fvdLtVnkNomfjVixe
79q4CSYlDK2iA3Cp/eRxsvDnX7+gFGPiBrcXSfgI7brKhiMJq/tkQN+NTbzmzxNgFxesk+jbHOtm
YJ7kvFVYyCefcUA/w66MLNR2HK6PGebysAcmU9PaIMB5FH71GC3dnH762/jBTeE+1zjQrTh7Hpjl
DbjRVZVdYxdmM850PVX7HIc6PNwr8dnPzu9hkzgsU0qbR89QVtx9A73RsIx5MS3yQr42mLMXW3vS
AO9a/O1zm7/QlSflW4it4bcPyYimEeU76kvIIearNU8g2NOtA/8Lz/bK5hjRo4wfeUHwJf8W3jHv
w1fTmw5KBM8dqvnQcz8HXj8zCvqS8v48jE82avpG/cUjy9KneTdZZ0YI7E0CdQ1Ce0W5JoyyozGi
zY1wVyG+d1V6LiPe1SPFjm76mOjAFOIr5FeK6HkMHA44eZ1jjac+d36K0r1mc7vTafHRZHg9TKPc
+NRlZsSZgztulSnQNZnmczx/SOkAEYs+vM54tn1a4LHML+7UPGeuBQEu3jUxJfsOA23SP5iN/4Jk
6x7sHNmmQW3dqnqy+RMbbfQ1MFcwCJzadvzADWE92sFRm6yMcosKpd4NoYX2kllmXL8UzrwXJclD
X1m7vqx3xlR9kpQDtzeNJHfQ5QnZvjBmJ08CvNIgC8AwxPqeTe89mamE0IWoi/k9mNXRIVZDfPCG
LuXHMfvDzM4Q2uUpYr9UQsXRfO5L/ddnaroauWm4NBqmyD5Pi2rU4uzbcTcZIakE5vAIOOZscukq
ZfddRtw+VPkycL9SCUlubAecntrPAaBYEHvPbSzXimpAjTs7M62YYF95NGzgbHgcsKql1PhMXqft
vMcXTxOff06KMFprRvHrOnTf+tHiai5Pdcxl3iLG3hU7JRkSk9a+FUaBMaNAQJWyUB3fKRLuK0zm
kG330ZxfopJnLbS8M3tNGE1Lunk017HF8MtkyR+Myb1pM47iC3f0e0glDev9aQbTF3Qb/NI3sqFs
2jr6ZjNMvy35BG4ZpHbmeWC8hjLSR7Lnhd+gRm/pMm+eLU6a1VYw/eipTq+CNn4KdM8vMhsnq+3u
YKXd2rIGHVDs8VQSt3fWeu5/qy7fj2ZyreuQMJeIOLVWj3NWsiyst2USf4ba2hLJPztR9xgy6Q9I
RNpufjCF95wYixjbsp+jsYfiCaWOcCKOlXn6CrJEbGcfVWFIgSC3Cfj9xS/A914eeiX2qc/rpoyg
fc3IBsqJ7cbiAUitdkvFbRM74S9n4l+kPAeBOCCanIsMNQgjlAK+Nn9sicMLSeumpLoMT2alkBDU
sGJMpARhZcarYPEUTAGPaL24C2ZPPabIDDhTgiVTT0FfnKhyvEq2G4UtHoJM7E1qlHEW4k51Til9
RK8xL23vPln58oEsxuckwDQFPDGdbSAE8XOBbqFHu0A3/cslIcbaeFPa9bWf0TOgaRiN/AiFdSd9
98VaPA5AJO+SSvxywuUnvNhECB8AndI3ggiaBTGnWOrpBc9I3jM+S2bCK3VJKZhhSTn6N7V022tK
7n3BUpnuZkzq1qYEH2h59CjF90N1NpeWPODeLZVyzYELzZzb+quASn3XtA+OYbwsUcuAe5Okes8K
nODTnHwRSoZ0TA6zLr9Rcb1JSvu2Ct4QC4Fhps1fB+CPqffnUbHw/sdFREqlcN46gABkKlYKMEBt
dU8ZoADCmKsWcMCc9XvDgc0PUKBZyAIJ93/qS7D8IjoYDqz0dNY00sJTApaA9dclifVdx79PwRbU
9nRSHhdZF6AB/CQGtO79AOigQifsj/Y+y/trxajDAohQhjyIvfrQuvVF8BPuwE7o+P8Eio4EqzYL
gJ+hz/dUufsK5sIYYj30R3L+cNpgMnT/gDOE1kMKrYETyzPVPXCZ4bapnnsXqEOz0B265C6G9hBB
fbATTaAAiGNCqhkqBErhVQIlAibgYUyjk21xNjcqwUiKw6pr3xXs2vO+u4bwJmrdcDSiPilb+mY8
1ZveW6Njvxt4GnsiBlmRNH8kDIvWw78A0yK33MO8KChhXQQVBNsFflFxJyxk8WhCxYhFswdds8mc
GRyEHBjxLwgNKJUbMWm8l4oDYrzWsDYqu+X75NxFMDi8Ab6CircMS7aTLT8Nj3EGzI6I6IpoOXfC
DPFgehgxXzADykdiPsWhg9ZgoYCYsX8wwYJUUjLPCUKsmSl6ueIYZiWlraXhb+0kYJEcwAhnXaR4
ln3yQI/EtvFU+PAnmqw8jrHcT0BKBmAlRkUlfqGXzAgAvNo++GBNbPAmou4PPriTmmWjBf6kYUfi
M8wlVLslX7CHWMNOtZVA6nhPA1BR5PpISNjHmKGEh7nW1/xTTXHxQK9w0ODHMTuqxt2ptlhLxn4N
4uwZZEvRIcCe2c7a/6C5BOPGAu+SDk+j8WWM+xHyiwUBpiV4YfGQKSDDgH7YhUz5e4gxzdji2oQi
Y8UN1O6pulRLWRk0so+PWG9L4DOWKl8dq3ninPG36AntL5QaI0rwqCKq8RFo+FSvi0ovPWA+SDU9
1xTYDc/pnfKA38hqGb/H9wxbCJsuhBwvLXfgZ14IpNEgBqKjaxc6sPXRSdyUY57YJ+7Pf9VC3glA
8LiNy3gotx8C4DzzQukpC9IeIoHcU8/Zvgbl087FHqILLyRO6IlVb0OgP7XLUMXj486Ydz+DBXIX
PlDGTrEcMPGxqOpQa8O7i/Y049Y+jSvWOkT1vYU3VAIe4lS1nJz21sxEGvIXJEgCfuFCK0oXbhGI
4k1S83aDgkpReMb3YPCypp/KtgPwkWbkajNVhUANpUMk27bzQmKl5ZcOu5uXc9BlvHxoAusowSqJ
rn0dwCzl1Bt7G7VX7HBJtT8mWExebh8MSrxV6HyrBdakoTaBGNorS70AufnyTMg7YfYzLgg0Vi48
zqSJgcE4TIZ99Asah9FAM1+PCWE/wNWqKc6NkZj36Wjw/S7e/YjPJWBOjy2bqEVCzCoO+fsz1Zsm
dZ9m5DAr07932WLuGunCKeuMlbKGz0IP9w3jLZmZ+iuY5q+iZ9KZdBmsl6DF9UlwmOzDqguGLw0K
bStMn7TacldPw+mtbmJKp3NPrYSqVfYZUzWZMzDwmn07juHO9h96XnacsNsgOVvpxrGOxIZu3YDh
jNqpIZ+98pIEoKZ4PwX0wAPR4+3lSRDxoOIFX2L+4NvnYhRrwuQaj5BDj8XIY8mpyW/WfH7ds3xl
pZuwcbBvdg392aEJ1X6PLmd9RdkkK3v2N2pHeb3uwAtlpbEdDRiRSZ/dcd4IQERvPb7gM+f5doBh
GN61MniQlfUQOxJXMru3MrGWtDx9kc66jmH7V7OwWwmTzLrPzpiEGqench0zkD9y381gz2kixq2u
kO7pYa9m+DDqTxWHFzFoRBwBbMUIXET0M3ZTtcu4rWBjCVYQ6/8IftOgYEgYozVZdX8HB4Zz6AdE
BX7dwWGoRz3arrpv1bxULOQjGL0dRiXl3c99uk2K6Zuh+bEoRl4pGRCTS5zPu0EzFlXtuVPDrgUJ
ZCBEYKCCWVc794JtcZXwY8HvWjTsokpuKEwKdrGjbzVLxzY9C9K09tB/YmfBq6SAQzgCVs5A/dw8
SdDCK03Uje/XuG40lNOJG+Xa04ivXS1utg9eSPV0/8LhAkqL0OIvgZR0jXDGWfnluPYV+88S2iQy
goQ9hnCbO005m6Rxd4Y8c/Gk/e7HqAUMCUUx/pxqzcSHFPKUsxakEdNpqNmT/WcMaxJ6MkTMYv74
2U/NhgVoWa6ze36TjWFRae3J4rngujpKr/lSs6neXbt/KBqIzSp6nYi8em3ZrGJhDZuAxA5PWO82
k9SVxpvuip+JyFbHUmWILib4KnAIOzUvCRtF6kBZIIpcsYpDxJM5E0iiz/KvzfKEGRJxudeSQGkF
6SB1JAWtPj1CNUHeew31rg1/TRnBCo05KGfps9Amt/v24NfmK1/yaxNGFJTyIOQUVO8cVLNGoxkS
R29hQTa6BVzuOLvSgQTV6Uubilc2aA+9UA+qQCmAJot/mVjP9bnl4bawbtLnMm5huNyoUh/SYubJ
bXqHovTl6v/9pJn5b4YX0l3/edbsv/1rp/7vHUL+8X/Lmjn/4rmLjcX0qQX6wiXr9e/kQgJoRNA8
T9g2qbL/lTVz6RC6Lv+55fiM6f85a0aHEPMLe1RBLMyxoMH/V7Jmpiv+Y9aMEqEfBAxSTI/fzQ34
k/9z1iwMgZPmEhlTaFdMHO3HRsaQUER9P1E+yILoaEB8MQHk+RBgFCQYFyJMwtuXnadegaa7y71q
Y3HpkS3LmhG3pqiD79Qd/maa0q8RvBulv3NNvaFwDvzJvArdE2boVwPOTqASsFB0yKiG7g+xvbO1
CD4bUZBjJ8PdA8QRTcTMpv8R/Y8y1bnDEBqTpKI+ph/rKKL2gAWdqfmMUjTO/WfTKqnQ2Nsk8LcN
6lG7qncBO5IGJamIGmsTyoAukvPOzwyIq/ICIPwFsN59JKwbp9x9NCbsnip9Sx1YvQR4ifRuiprX
JFpUq/saLDwV7BgHW94r5Kk2EtUUmWo2m+vC5Qdfolnl+sY4jwGNVsvRi0wMlHD2DogeJtLwbT3u
fCbrBvLWelI/RZ1fqFftS96stRftynGibAiGzkb/OsYdLrHFCBughm1QxMrFFTtxBusSUCvBpi9k
uu+JuLIjZh7bkpKNsM36E7blImeivyTKRBncjMVMGwfyeV5ctX0a7k2rP8XTzHaa4y/TkHydtmSi
BkQKsEXgMSC/5Zl4kshwoSINK40etwBQMor4wRxq7pCLQbem9k2rm6STJGk1LZ7dMS43aTt3zJXl
Omv+4VQMHhs2b5oU1KCabUB7wkuGL2cx+JqR9ZKN5gdYMl6qJlgQ3hSe7sefLErfDGu8TnbAGB0x
MHLS5xFRMCSznTT1BTDXkZf7KkrMo5LBXb0YhrWZ3Zle8me22sciEs4pDCKDPFx+jRY/cRHX6BFc
VsN+Z/EyGwHiZBD6djNq4z4G59mi6p0Q64Zj/Tkk5nOouAKNOn7zBffNMLkXKeEuZML8WtM5tIz1
jFAZ+cjIJZ5cGqZlhMt4Kq6hyS0NEfPSAknhhjU9h/7yJ5isS0qhqRuzBpj9O9/ErYYK3NmFtQ6Y
R5XEc8CmlfsRBfTgd38lSmjb4jXAx09UEcMgpNFpIU8tEmkebqdMlfAp+PzZJYgBF+E0Y1iQ16F7
703xA7dgC1eSxHqyuKqLxVptoK+W/XQefPZu5OzONkQGjpYghCEMkzA42PmfkltejBA7+R9qbGMh
eGDLnup2GwlxM7y/vZU2d16RsOXBtO0kpKsC5NvDYuFmEIeP283Mdc6HVS+uboXNxTTwFSHxbpRx
yBerdx6QWrBYMg91uA9xjVbl+AjfbMUy6lER77MRhMuBE6UZsqv1CMbZw59pTBkz5czB8Z+S9gRa
/u6iHO9Qj7uLg9w0KKa0mfMugnmTgaxU6MotWiCc7glb6uCSLULzyjiYi+G8Y/409uHbwvYaUKCz
GHzwxnqLCINWr3OIQqTJJTQFE6iGHtnkeCcHpbpZRH+x210mJN7rnhYVsIlNg4R9bqwtukrMjJCg
3YySR39uhPOY/MPevnjc7cXoPrY5HbGYzZj4k6J8J2AEqlUe/BZ6h8ALP4yw4M0CVXySxZfYsgHY
B9xKreAPm5Yjf3e+wSTHsM2bPQP9RT9vkZMf8dEz90Qg1T4HyHFtW53zxVvvIJyJEG22Hkp7qlEM
iBbNfYDvPo66ky/y96BI2AHWy98M34NfvHuGOi57pGJ2UQGM2PJM0Orjozk3fyjlnQhB8vkfZpDK
XqdPXcv5sAQyu6okChaAHfchQU72I3QfvPg0OeZLzW6zrPtdNiDzK43q1vnkqUS1T6koT0P4nhMz
slhG9cBm9+7gH4xQ3qmONYtR0qq27AJjFGARw5+948DsctL5vcHBbI7UYWQmyxv4VUD0aakSCCoF
jUNfl4pBMZDx7KaLUkbBc4/yXRS99ksrIZyZPXF8PIz/KCzYj5EpEZdSZZhZQ5T0zGOWaMR0qITK
R5vqw2SIHTPyL270H5y+HlrmKjNViZEJY7Dso6hQ4InaWVQqVJOAa2oP2G7PXsGmEhaspoLhWv42
hDg3Lt2MgJKGUOKdfePOJhzgueUJqgpHTGodBvWOOHJ5s9H3qCh+1PW0MYPpsdbZR0ExhLkBLLGl
KxK302tAecRYYh6xdr6DDiQv9ZIoXho1EREtEr4JBZQI76aikJIJYO8MqnWVnvRSWGE0gKa7XxOJ
+RrnoiPUEP0IHVEqzbL5Ksg3QK+w7selC0OMkeILy+xgrD78Ca92XYb6ubXg0Y7sTtk+s8Ox0o8a
AC9UmjOR7I0T8JYcB47spf0O+yM5CLKbkqrOMFaPaLD2Q6bPMfpea3EWVpR7fEeiZCZHrqn96Gb4
0EsPiPnD48TcM+tpEw5LV4h92JXLxHUUOUsqt9sLakXS9vcQBT8bSKI6/baXW6z7Qcb8WnrJe2tb
/BS4tJtgi85CPYWUl7JJwwqqPgkavAyZvzMqNM0LtIXSU2rFHlE0B4A5hSgYIpc+1JecopRKWE3M
/K55qK/wcBi8sQf10odu6Vip8J3IpSQ+RfuqoIZF7e3X5iDPbOjFECGnGbKrHsUte6IBR5M6p9DV
x8XKhr12dPw2Y8lJWpUd5TtdwReDOlitSu4UfC/jlqYYVZwTCDL7jh93GGVzdoOFTDySjwfAqqdB
XUzKrwpOcmnZO7Nh9MeRC+7wYBKs49EiIlC21a0vPWymlf71o4kNq3KCjTvnp74fTjKWT7biYWBO
FcMcbxsPQIpFLMguhOTVWtf54j61ylMQDANSGlHkVIKzBSBsF0eycHHDAdSax2pd0/0PFdDZBp68
F8dvw6yGVeUwymzM/uTOcbaHwXOCY8kvvDCcE++VwvXBoxrXSvFoJT6jaKbMjv/A5H1r2eMLuaCt
5WYPAORQAGf22inYM8EGKPKrzTiRS+4l6U8+Xoz8uUvv+SJfG9QFgeXvwsLclNb06RNjksJ4qkKq
6lzo3LUkRRM03sFsBQFMewXf6AdjorVZ5hCqr3ZB014ckdAHy54J4XHZ5RFvWeNrGKm70oO7oLKn
jCr3PGrNb/RrBDy1CXcWv7VnfATJLbLTVZlNbAySvRYGPvKLk1jZGkpUwdW5YUJmPUUth9SkmslH
gwvtneS2YPi6QtC59c+j+oSX+G5axj1DcR4e+nugh6Sjx9T5Nbv6T57NVI6k9+hb4t12Tm3+Gk3D
q+NzCW7bJ4hNrLL0EyTgp0jRuqyhefCCZqdb3M0uNHMOuBk334hqNOTJl96pqZBgabY5Nju0nszf
xGmO/Gl/op50H0gpmlaAbxLVnaspveJg+hMWBQhFQltcRGXrPRv6NTWA8M/6OdJgGvuew3il4jcT
r1piUgeP6u/JiM/tROi18ec3lfGQ8n8somBe1LzALGWxc18axUPIVshdMLycU0lLLSyvQ6bSHIpe
t/cKtPUqOpQgHIIyKI5xLp/MkfGPBLYbcAmPvbtRvEhCdEPFzR1T8paXDa+KFxKW27LtnvjwMrJf
omcDKRkdZQ+tm0AXUvLQhPZmQFrRWXxqvGz68GwivXCMzj1YE79kDxCjC3Ry+qKpeeznu8QhChL6
dwXvzMLxt7xk/4SRvbMEIND8qZ8CZ1XNjHLDtqWyGnIcJchQB+khVr8+IA/IQ6j7OCMZb72bemRF
Muwu+CUCOyGT2AfrbCqOuc12VGl7taRHIgAic4U8kNhz91VOvMH5YNLH8GmKD4vx2GFE3363LW1o
fD9um95RVqAA6T1VOfT65CrnOz3PF087Rzs5BfGjKQ6RYZHml/d91b5ExicnQLyDw7VX4U4/zFx1
yAJv3Al1CA2Xit9nzACz/kYkcns0ZLPLxCt/ttNXKfKVzV+J8/lmJEdiQezye/GUEscsq13EsBKj
NW8e+GP3OgxhNcAWgeYkEQ55kvBfpzl1cyQzPwbHonPLD2j6luAW6v39QLePQ91uKplLwihkiwlN
YqZ7SR68FMzNsltg3oXjVcW/PaLMWqqLo/sTpbB1IIxDP/jXnJWOqtp1nxAt6tpp5QUtwS8H69HC
ybBzhx5CLh7c1v7r1aTrxmUzp5Xhbj1+wtcT06jSmbdWmkCtjtbOFBytsmBn81P73Bq7JggPpim/
yEJ7EGDyv41I8El733kbFVxE288kbu69rvz1K/e96KGtGixOhyK6DiyyCaTGTySUwLvH5JETmg6T
H8Lh9dV3yIY3r7prYnVMHsVVgP1waJVzvcBWEnj959hB/OkLuomT4wKidsyHbO590kAO62apjJUJ
6T2ujZgfJFb9iUXSx6S2BT1sBoJXc1PKsMsv8VPw7GBRyf2vhiYLgCkXH0EsHqsCyI7uY2uXW2SW
wqGH3dESvBET86+CQwf2uYe8b08GHLmWxJcJciejVn2EqkDlhq62E6ozfKbkFDrGuCPS+p5W8f3U
YmCP22LTFNrfxn3MZC8ERQ1imByJ0Oea/zVxIxaOROypJnBdyJB5Z7DShaDcD4IzWGUzv6WGCiZ0
vPeNSFO3Qr3sIZNa50ifez5yhu00Z8NSB44CjAsJ9w3zY2mBbwjF8xRl6S5lOIvRZbjXHNHvZAsu
JevoMgfzmG9Cgy+KziElcVvGP52y3q1Mr+IP2bgbYAo/Taw+CLFLsgNdv4s7eJakKo46poUzgXbo
zepq5TnluSTjy64ilp5J/iCqkMF3d7XpwseJxLFqUI0BlSo7Ysam3zy2gVevDVL8XlReerO7jjmJ
MNMB0V71Bf54kloqmRE0VQwuhQt3Ssv7uVQHV9Zb4j33iRmx/XCidcb/rYfA2Laey1WOR6ljZu+q
Jc+gKh6t7T6cnGPXKorxdRltfLFQTdz8E9fWfR7Aog+d17lor8r6KbP+yISCF3L3h0XlG/BZUDkI
M4Z0aRjTnrDD6TGqhic3Z+9GQ78Kmu8ia7+cbHyeMhvSQZ6w4PjtpvrgofnxpdqVfvZYsqRCmYZ+
e6zKDwJ+X8PsvYu02EsHYE89soGt6IUXabobk+DYl/E9LgC9pplyFTO5O+Uik/OaBbJljFdfGc+q
bI54v7OlgFhtbM4Fu9TA3afjcW2mvGxcR9IyTpMb3Pd0JYbqkoh0eZuTLXVHyBWE2PMSRahvNW9l
H91aabANNrxnZlEktl29Wtb/ni6Su1FzPnN9Vo1J1cxrjhOPbseR0pC4gqMcWh5J3/jYuzz5DV98
5UX+a4DurObuHdYdWMqIRLvZFtVepZV3nJENPWq2saR7Sr3JJyLnqnCfMKhsbIu7bownFxWzt+X9
WZ6tbpkdBxL7Ro/lMbYShyDMJ3DnTVO3dCLE65TY77ZpnHoQVLXFWMZCN5smT7nLlICBFVlHTool
SXwiXttWsb5sQDis+sXRGo4vCZ9YmevdKHATiuKBAv4lmSP8wj32dk+wC8iD/MGjyxT4NjAqJkc7
UVo3U45L5UiylGgYJ1Y81OU8ESyxb1Nje6e681Bk2KTRvEOeAJLEHVIeZJ0MB3uId0CTeNVw8VwT
6H02C6ifIvu1xw5FkvRoguUQx8KjTORLEU6XgGMwdpLmOeL2kEGJPrBeoHPvDgemYu+0vilB+vXB
ksF9r9mHWsxG0hGKrannJ8sL3tgZvTBE3jc2XwdmTmzXRfAgXQRG+QKlceqR0AS+olZSe7BDQhcR
uuCUlNbQpAcxxuesda+jgbs2IpDGejHhkDTdRrbLgDheykn+mQ3/JdbhxLNFPfN8PPQORlABizEM
HjpDPfhdGh00xDS/LqCyi+kTOxSbxzK9oKGk7gphw/H2MVlKLe3TUEdMvMrsJ2zo/2c8brV6Y4S7
6ThrsBimyNeFL7pA2Ojw+s4Jfi903d6Yd51n78SoT23PiSzueSUUZvztzfnvYDpn7Gcs7W12xF7+
gGXpnHfLroojCM2fdVnqcTPSlW2FD65oLB5ASd7BlYmo+MhjORDfA5lHU0LPHCrm6ruUYJoHZyEM
nSiM/YV9y2U/d18U/ti957L0k/xgKWn/MSpQ1PCRb71vvqUuB1vDL6aNJyjkQWvYsei81oEBVCVi
ehUnGwOC5nqJgSDcBUyC6Yrxw8mYKP4bPq+twfnO5uAaxepYOwJ1TXe2hlnutDsfTBtcDLv8ddfi
MUkLNjvuxIQNArdFKCqsjRcilaSSymMwlc+pqnY2xNhKu8T/PVJ65I6AercXG8OuQ9EBseVaBLC3
fJf4IubOxJIbTDknJ5cbwBOvTlsnNIjjc9hk92NQ0lqq631Q9fmG8Na45jXtc5tmQqQRJSRzv8rL
npNM2RGymbcpzwt7mgixtXvDaBcybuZHT0S01lPNx7kl2DkAXw/sXxbFNCwjG3VXJF9dMO2hRZh8
JO/fj5CXLVDFRfNQDJLsNXO9yL9AgQaHRbBcwsdxZgurF1B4BRw+ljVjpnDnJMXTCDw+JylWc7yZ
STaYfb2ue/ttNKkeds4P1uyzBYS+AUb//89CC8bBf77QOn+1RT18tf9HesL/XInxK/zbTsv+F5IN
XihM/tWyISb8005LhKYJhkNwPwlQ8f07P2GBX7LQ4mogTMdzAuef+Anhv/AfQ2pyPc6EbuCG/6Wd
lmWK/42fYLmh7/NfLAu2wPsPOy0jsWt+cuErug4QK8fLuhWA/L+p7d9ICT9qyRyLN+/KKZxmUy+c
7/9O3nnsyM6s2fVVBM3ZoAtGcKBJelu+ssyEOGUOvfd8Gw31HP1iWnFxpVZDQAM97sk/KNR/qioz
SX6xv73XznAqm/rexCr4Gs5Yq3tNBc9nbyM1J7xWzOR2w11+6OWjXKxvRP8tS29z7aRA7cKR/msR
P5MJewDy9IZpoAZLvoAnVw6ttAjfxtYAXd7zwQ3Tcu149QN1JXQsWEONa5RYdjqQf08QAMpDBg5d
sfcv2Eig0LyDEEJAbIb1ognqCSj1UrpPJmj1eGAKtXCzbCKw621ZwZMFw966gtouyOyL6TwLzWpX
Yfo9JuM+bLG4x2g8ROV+BQ4RuBbPTWd9iMJ+tnRew8Fph2BFhSvGUYPnOaD4pZif44nVhbbjFePL
BFA+BywfQvmkXZBt0Lw2gvbvCIC+A0SfzT+z5tJHfv+RxeXOxMjst2zv+2Qfa5J9zM6ftbxByqh5
9QyOMkDvcxsDHHiOfmsBxO/n4gAsHxQXpPwueouoOs4A6Evfe4aEtLVsJtMm42AUaNo+q0qQduoI
V+AU5/XfLiXc0/mgu+RZonkReVFvQyvPyTKSPE1ICwhN+a8ltKBm6n/lMmOXaTYMZx+xLgdgO8iN
RNcFqLDTU/EpGKwM38fwVZvonsxBBIjPli4eIOd3vzQACwYaCKdkYNFJQ4EZZdzjE28VpR3oYnoM
mDAh/ef7OMSsqIsO8C9tGk2RqPV5Fksa0c8Us6YP97ilKcEI4fuSMMwS9qUjlgMp6VRY6FMcCCJn
eF360HkzZ4WVrz7ktnsbfGU8EyZvL7TmIcYFxmtXMclz0VIyWizkLFLnxc6dSx4rjM5UQSQYk9IU
4AFetwdTN0bwEzhXtxGVN7RKhJE57ivRHQW9E1PU3fEb31sddeaUUgAzvCyUVJi6rSItvh3Zq5Ur
wD8b6GeeS7NFozsuJsvfQLG+wIfcWJH15s7y1qv5ClIQB75Pc3P/Ow/hk2nm25zuIfT3py77Cc3l
U0pj3zA2kEXMHswR31NqzLsZCEfFSQvl9WhXeb6u6O9o7fIYRDRiyIoOG7SpmaoPLvFXsti3oWu2
TVLfhwTEu7k7mbngPddPOovkXgoeDG4UZDhjJn6pn4mUPuyJb2K6wm09u8aDtFhJIojfBA9UutTf
as/7cKBfNp1CE6k+FsZ7lydy3U77Xj+ik44NNR4j0NtjS0tY9pJX6kXCB191pX5FiANGg6JeoT8j
zzDLzAcF1GSt0uZ+srszvbHbZrLQFBK6//4xU4zO/ciQYeppwzOzB0wze+KflKzoiSRXLCTjOSRU
pPToAux3ZRfum5sWAWsrl2RmnXAtd/J10YPQwkTU19PrIngsxwKgQfHlFJRDB3qICiqMUEHXHvsW
44hJrFThV56c6mIyeQ0k7HYll5+bY7bxlbwvLP/NZ2RjhZkRF2OQG5noCEMc2B5mrP+yCw10Eq/y
giXX2bF8eR31iMiJ9JUEPyXBegc0uH9YN2A0aP/UYfcYoVd7lTbHsdfnaI0cuuw8DXzrMM+it11l
JJjK0pEOXWbXOu8+ggk/aMdY2xnBY5ySvC8ldbXGoWb8Len/4G4vXwsG45IBeWJQ9q3xQQ3JhU4X
IB/9dLJICqecheDCyHtLD9lmcmiM+jexYxrOYVS0zOMUIlFuzS0uyfBD+u2TGtQO+yrxTDSLSQ/w
dba8zUz0KNDGhCK29JDdrX3UdK95772lDTLZiKZZ6ZNBQFjR4agwjcWBJ8+xhlK8rexvr0ivTr2A
xuSYASfwxbHGTzwIl4CeL1pyXqvSOBqcTXggPLv6sGKq8NfWp5e0f8lZuK5lAzV5WaJdBOXqlA/m
RF3csuMzpje/P75DFoG1x6HgbCSHISMHx5QVTK8GFc4Si3HFKSoFfEV6jHNM5PykzJ4AOblvYFfe
IXsJ0skVx7H4ke0hgor+hEBrsZlFx6uVPU7/OMtBLwQ03YYJzJEKd6gYD6pMzS2tc8EmaqI3syDZ
A2LrgBTxRfMi+/ppgaJh1d0NlYQspNBZgyIlDlxvF5/GHhzh5sy2ZvgzoxE0HlHB9wnNMA12i24f
OVRTjij+GU1A4rGlurIkl4ymk0r2ef3FaBO8j1gX3R46GSeOfky9VTo6y65Hf7xyAcaPfq5ICdFP
t3Irmqp0J1EPXzGJsR5X2TqB03CogbSVVQAMYyBEhOWWApv8QFP0asmS+9inEXE2iDmWy2ZZLugu
tEr60wFonLtVI+z4Dv+61xZbD+hN0Rivid0+BDL/MPAH2wbhIsaonZUW7pq41KoNK4K5MPzDgjAA
qcHS2ZKKuyFx8fXyOeFf6LUklhP2cqzv2SS2Ag1p0zflvb+AP7P7x7bA6orvglLip6i5wZn7pp7+
Q7rIFCQGccuO/CjgEyvqRvE4u1tuaruIhqCsdIChpAE7SyZw2yenjLf/O8ILnGKX9snwMRhebcJf
Jdwgv2y3o0gBbLu4UnDtdiTtgUY+oStdnK9iwKwdhtNTNYl7XxJZBsOh68SpzKT5ssL1l7Dysip1
GthCJZANsD1tfJ0cKnmvy34fV86Gm+xqENAaJHGmFfrrvnPfBY6cqo1Orl0SO3C6x3mcYICDmWnG
7rD4zl2Yufc5PMgkBtBniydnNE6BVexhuBS82mb3npDaBMWMVtctkJQGAH1OFF+b8s5um0tW0hlk
QFFxZqpUtTXUfKEQ6Gxk4ycT2rtNznVCstiz5du49ySXd5RBrYOwuLpdRhdO9LyAI3C6h9yMNmFB
a0pccYF1pAr9hSb1YvlKimyfQxXhkrK0L6AYWhBL1iEeQyYN723xDHa2oEymLx8mIB05fzG+7GTR
fdD4wEQw84ya9qGDVb2oN2HZ8Jqa7/MUv4YpiTYXnVXUV2Yp7cy0F7l31LUelnMk7nrjI1iCvTOl
n73P874Kq98+iL6o4KLAxz5NA9GSCRbo2nLZwBZoOTa9OEayhrK99YR/oBxjheFhG7bVyZw9UhhE
rZNH3xv3jlvvJL1l1MEx1InyKFkUIi+EIrqrcusNJSlZ8+B9qLUWJeJ7hn+yXpzc4zy/iPYlLhlw
S4cfZC2fU+seOScwxT9agJg9HPFk6+tM/3kRYc1UYSvhsYCLWGN0g/S9Y/SiC5wU6M5NAK0sVD+1
IbZfjt4s3c2yopUW5jcNU8D58vskYERWITbxcm9iXoL8Wj62bnlXlfAjOMUXLihCn6Zcg1tgUW6V
eKms6rsdkfKM6bsuFaWvpxgO/dhStM5nveXsbraIkOgBE+aYnD7Wvt4T44dt0WjMk8db21Lekaf5
nts3BpXBeTKF+lFtjW05F5upImOaOw9D3h5Hj0fTNBNnsCL4P61bnXJBEIKQJmNgu58MixpGGe2m
sL1O1VtFKNGe1ScJoCNW4H41P3tt92725Qsv1d7zylPa4udiYMnUuCazcNf4lV4frLz4PMMIicr5
w21Jko3HwaWgbC/UTS77zjG2SNEJsEZqaz+NPYTpNt7WFlym8VdVwIMCXPZr3fwHio60Fj9+jSfO
RqFkDZiF3HBbhf+NtFsMG9zh7kC55rzFI6/kcY7Z6JEEG3EmTjlhK2MTWtSXT8G8c2k/0uVO29RO
144yXuKlfGft/2DODSNN92I5HyztMfBO50XaL6CUKah0fvOQjeOSLOs6XZ5qe1knRXyOrfrDKrFG
5D0EkxaY6/LUCGdtGOzvO2lsDL98Wgr13Fcuuuw/TPbNFVSUWTpUObXFaXYg7PIptCuEvYYUXcGP
afNqVwOd03lIvwIXDyCy9sKd07Ganr48Nb/WTv0m8n3v/MHNdKnVC7yzh8TfBCAZOsfZ+iPVLmrY
dYoQ4V4afJyc8itJ7CsVW8DC5gdg6ruCLVXD59YcqxfpqnuXlUwOTqSw8blZ+BeRtLv0xtMHL4vF
VrhgT0Brrtwri9arfpu0ny5PAUmNwkJ1KHu7Jp9O+fi3HvJNMbnXls0x27PWp4tq/gwWnObZnWBV
ZPSsdgnrvlggNKqWQPZYsnmJbO5N5X6uBOtX61csxlZW8/04wPdGtaNKGJl76O0LoLWrSPFQKG/f
wzN1lvZEqOstYkcLx/5s5PMuMD3uZm38NXZr5f7tO3m0QC3NTfuydMR/R2wBzjsSwDpO8ms5pacu
cnCpalwDmyN33IhufLNnSSal5SS399XyE4t4aydY5mR7rzRGV3n5ehzw1ABUzu5ikHlRM23xqx3d
pNtaebYW4iuKTXJCOPspdUCWjXMgS1d3YAHvDzb+lWevWG4pogPmiZ1fGeMabWFyMA8S4TE2vgWW
MUqo5pAtHx5ri6b9wmlsrxWyaqBu3GeuiPv2joHf2BK93BQmHvEov7ZCZ1qXYU8f5dEwM0K0IAIZ
5hOp2OPgATKGDQHjhXHc23UFA++wH+fncuGOMFq3kWRBUZtnIby1VyWXJBV7QisbP3V9joaUNUX1
GY6SzUSTYFzReAE42/ULhJv92BHJylhcqAF4OW7DXiOim+pA4eZZ5Xj4ZOyyZmUDyEYOY6yzarrd
rDBbpQupIKID/jVdzuAiKvmWJHcxPZBq+LQi3t3iHTjbRouF6RBfq5ktItskayJtkyX2MxVDB1XL
/RxbOMCmbW8al4jjOjSttef/iXmxvSz+zEiKhnZObh36pcBARnHQXztJb1Ym1lUMpEY37o3pOk/H
M0HJS5SXDyN106mgIig0wktvVhfXeQfoTLxwPwoYldVwrmnLNTnxBLM8ypHK4BwMnQnFhP3WtTXL
EzUclPr8WjyOS2Fg1W3OdglaJZiemi644GQ9LXq+MIFd2615DWpgQX44fRRpu4EH60G8IzzNMSsN
l1s9TnzWLaIdY2iQo5qH7NRMxl/epX3rkXq0DaB8/SVnyCnK8TpN9MhNoUckzQdR1Ts94XTa5pTR
7Rxn2i80lyo7+8zs6auddT+d4EaYiZKadsrrfErsJGV2qedR86H77SLddJfqzrtMP+R95y2jDO+/
juiK/PkfiK7Nv/5PVNd//V9R8+fnP44T8O/8U3r1/gV9VFg+e3nPpX8TafOfcQLxL8idtk0lEW4P
hmz1/0qvxAhcSzk+ES42Ff8mveo4gcPXCQDYnmT8tf5T0ivQ2/9PepW2bQnLMoknWBSS/fs4gXRD
qIWmGDgHTZp9D7uI1PzKn/yX1oLdE6sPU3UP81B8mg5zvjeqzWIQYLTU/TQk24RFotsYJxKZfxMk
2ikydq2p4Rs4KNgOv2KITnZUqeGY7codGxKGEMSt3hou1Bl/GJn7YgQZaiPWUCvAQuL51KSCYI78
/MEgZWQokgLIA5fOrbrTgIaztjk86QPxJfJhGNV4I9uuAOBe3gGueu4dDMshWzMroa3ESG7mkv54
FY7jofkMZxgxJXhew0J/dRZAqsY4Abbssy0K9clW6r6zkidHcypAvMBd7Ke7scLmkkLzQI4N/E3e
2ie85s0+jKK70Y1/BGqPX3HX74HC1umtH3FcRVHMoWVAvREd1UgAypNOQaPEIQJnaRON4qIafAZA
VPoOdvwQBbfIG+zNMpsngCYP5JhhRpr+Y5CCR6qDbDM36qERFMbgy2XVtQtw1Gk731bb6bupuU6A
OdPKFYemoelvlM2xtMGx4Whfj91ITxRbvQzNWQX2X5V1D7qEgTXdX8RqylyoCsQwxdZfaJuFBDsT
drl/TURwFNFy30fB0Q7ax0KV76qGhp7lrEcdVF+hXuOIag3ZFn8goRGGP04FPj/aN7aidF/saj60
vXkAyLqrJnlfE/VeZi1dSA7sJucjoVFAJTFLK68gyaag3WFAuPuyj17MWAucGDBUMe5rT+4Wo7+f
eNnD1JOoB9auWbrrIkIMxskpr4M7a2w3WDH9uzmIrtOMMqAaIB1pO26slorMDtHQospijQWMPF07
nALwyQj9kg2zF2MoMsPfeYE4F6Y4JCIH8kPZecd2ggCUZ9OTlTr3uZU0FKCrN2ea36XOQ4TCu1ZJ
IVdkkyuiNukP3R+cMoRX0RgU3IKJQI2JfIdaDK/Mdim/yXnCe6Bi+w7zaygwIHU1bkEkaSqt+uW1
UurJJRW6JhV5pnHE59W1brVtrj3DuHVhu21QYdDgDrLqBlQnfyUdIDgJDjbRE8j1/O987mxY+B7j
7XKMbGqoBn0WDKLpt07kxzQ1l3HWMeWwJ8g6ujzo0+o7nIqL41XrrkvkKu49kyibxwDvnCac8aZh
PCeq32VGQFEIS9PR518QY/3hVf6BX/hDttgWNWmyKWkcguGdrQ2i7gsZVa4EhLolWt7dHk0Amsq3
veBUQnm72hlwM2IfFgIIpEjWmDYqaGif/IbvqG0kbju23l1XEtyIaVam7iSBh2AO1b00iIpIuaOC
jT4My52OlEetwdk84/idVna6XGelF7b+NQxMZx2YiJG1m6bHKmjFdnSSCKkofQ0y8xKAa1sNMeeV
fMZyPkn7Iehirt+pxLWY8JpkIrqYsHW3uL3ULk4qBpSq5mzvJvfCKt6TJv+Ls/ppCYd7ggDG2sds
vrHGTuyWnNOn2VCrmPrsbKcgn1cNh05hhwSbDLkDQszKa3pJBR9EnekMKvbIATgwUXucFCUtnfnk
chJPKl6PcQsvjxpZ3/3sov4tI2y0zWvzE1FrG08p/ovQhX3rsFXp0K8z6V+F7h9PZ+ieqQ8j082X
NezYa2mwaPEdY5/5Yg+ZkBVtXY1nI/Ro6o4QadKJSvuGg4zwzzPpJvLp7sYAJvdMam5g88sauS0x
UHhx+JiQwkGvqZ67LsRlRbAA7MWxXvw7gCfxekoxtxHHBuEDWvDsRu0hQZwCMTyatP4CEKqq16GM
74syfE1LJ9uj8ntnFp23vDQOXREdeXitTOPbDtgVigAB3npooumhli4nXSu7lTU+8DAHAdG7xOvR
dfGcKbiUMGHwTC51RS6m/eGqRf0mozDX6S+2D4zoY7IB8/pSl87ViNLvMNVW3Bh0kCmuduCWD00g
aCXx8OVwuO3pSK6ujjF/25bLX1YV5nZ22/jBC9uLb09Kx/WrVd7E6RpJGDQ4mWrUH3A9OY0zWMju
O5VHWwR+7uvSP3CBkdjuP7kMP5CDvzuzbPZDR0JfjtV0mF3sxM5I6NzTt48F2Ma+Vi5OqZKmNXux
XnAV0SqTimcwrijbDraAEirZaQhkyG60fW0mhZMe6gNaTwP5FzrMi5fW6caZhAHMloBFJbJoS27e
3bXpYsOwN5kUdEHTrAFlnlPxXun6powepz6n0Kl0a59Wi2Fm1oxhO+niJyMpSjYzHulbVN8aiqVn
a9smdVGLLo5qPCB8hPaHK74u89zogilB01RFWlzq6qnFBTxWGdz7oqg2N050lcVfzshvo8C4mPHI
OA4VVVa2LrUSgovY00VXGg0lPKqveIAF26GzaTniNaMdi1QirCk7fRlRNUwe5JONO6mnnJusDVId
b/x0zBry9iXSxkIB10xY3ETuCka7/BjZmWP1s+i2o9w6CDVTrr0B9DrNutjLHZyXpOlpopjPjq7+
wuUE6pZKABNcoy4HUyO3P5DRMQQzynhd7sM0iTmZ+9WEX2xy9r2PcVEXjjld9SSF9c52iNGMTrIa
f3hFlU3RopEFuOjXdc0HlNt+AXjJodcMy/UaS80GMPdusSg+C2hAI2UNH5a9CDcOh4Y0JZddAKe6
DOLX1Gle0h5yPo1qGMrvxtB9LWy6Vue26tYTR6Ixm98H2thccMoZ7Wz1WAIVpwqLX3E90t9GZgSx
0Nq60mc9NW5B0FxGi8K3pOEO0pnxj0ym+8KrSTzAktVa0AA6T5fGBW5FfzZZUs266GUDj9Em1kbT
XG5b12Ahbk8DnbLLjT9yVyJPMQlcOIJoAaRB5Ddnju58euz8yTvDmdxPzbCrYYJ6PJFneu8c+u9i
XYSXtc0JZ1e2GmN3k2GYLSiQksQevEUbt1HIQ5tHTJAVtPtM5F3xiB4zXbzn0SDiAHvcLxHrSzVN
m8aKcL5S19c4Kaj04twm2U7Af+Gc9Vzqfr+5gdQQHayguypdAJj36c2hETDtYF9zXG1C3sA+migf
cY8VHYI+XYLF+NXpasEewmNB1+CkSwcXPhCKFkLwxMy/1ZPBosqjpdDuGLFCegvtwjyVdfLQ0Gco
K2vf0m9oQlunSGHP8YOgDxVkVFIhA2JBk+LFM5NPIB1Xg8bEQuvHjS5RrImQfo4BxYqZrlicCFeB
dtV5lj9GJKlT6NfsCfD0C4umeijQ/XQxQvAYrthbwKABoexL9dMo61T0jGyzJGRBE5NX8B+7rNDQ
rc9Qofekqt+Pfv8IpQhgf8i7Gc17F8yHn4/yIHAVZUt7UzKiukZ4v6HBjYqa6N8xIUkX2BOqM/w1
CulivSKDT5XG7ksyoq36f7ul3HcFcPPGhv7zZZFxCWx6Hwf63Vrz5oT1xaFGfZUN4qO0raOp6s/J
cf54YX9yI6zgNH0wTHBoEebJ5M8IeUGUD+QGS97dOHXO2lo8SR8qWybUvNhn6jL718FY/pjS+JaC
Wvk02DhCQtkodpHvPjKAj9tWRb9CCASHesstHJs4fBwv3utl+eQyj+k2UVMXvQ4zXK3SItPYJevZ
9l9b1sJLOj3Opt8z/LcX1+ru7F5zY4wQpJIUj0NNN5k5HJQ/vFlJhw2rc/6M4c0I5u4cmfmrMOoP
uyb15SQDUZxknUxkXIvChNBceKvK6S6gX3Ze0N7nGfITEQUWakNUrudK3eXBAhiRUSXKhk3YV/2W
RSMHpOZY++3BlOM+n8XRd+zTYJW3JunXhTmcvJwFk5N0v05EXRuHGLeMsPRSE+Xy4C/8ud2AK/TI
VecHOlbPo2Xv28b88Rk0sSQ9SqrMZCidredWf0RNXCRQ4lR2KKAF1a4FBfKgFr5zW/viekzVUeQe
BNZwWuiSYe2F5aYK2b4tINM1/2MzB/TsucVL1mH3bOoIB6l6K6PxufONvU8SoQjYO1tJeJFRcyqW
V9Ki5JyX9qvioGJkQBIjo9whWpMp6+6q2L5ZbnNEW2U9r72KbB5m0Ms+FaqDhaXVyIvnTvKFgWec
NwOUxfnwZAWIfz1YZi6ZCXioEqsc4bmnkYKP1M2wEki4Ykd8cEPT6vOgonun1aDdsrxnnQjjfVmL
rn5WBeAdbhfOpJ6XQFgbOM5vspCg4dJ12TWnZKSOa5AwBTN8A7W3awrrMaN6o0eJcsPuKg2E3LZ5
TEbKvbP5fnFJ+eh/IcxoRcDv3bXETjkz7JzE3iQj2NQFjEbmPE/Z8IwX/Xka0o+JtdFojmjU6R6z
I0ndGD05wyCRhZTdDT4BHy45Vvb+kX3LhCk1zjYOcn9eQxNIwoC3aOZBOJyTwHpY7Jp2MNaALG42
wuo3w5K9jMZQbVNvSDluJgdi1QeN7AlpuGW7BCc+jJ5hcZFjD+/QuzZGxGj0j6lfcSH2qBtW1nWP
8ZJkRyXMh86wvl0j2VcgWZWKL5VBALAe3vLEaVgiJX9LM7l0DFSHZghWdU8xyGgT1SX7SWLEyp4A
oryKMjiYtfM2l61eGsc0sQXpRTJB4LNun1qr27vLeLZi8xH0x75nWs5c7ytM4AdLbBrmYP5AIXlI
fZPwT13sLaxGIulPwwgdn0hqxREFzRwWQpr427LjErLpWKxTcc7RLLMY8R9F5Kaa4DcwszOlxDsP
Wi5MPNZSzV+NSDO6QH9BEBRhjefa6Vc8xRtBI2OKiyNMNHGaTWUdfee9jTHEyN5yAujW1D7NhbOp
Y8y+Ab2TgV/gpmaXHMzjtdOG79h7qZP6NrpttwIdsM18ixX1eMi41NeR3ZMIRiNnyR6T2Y8CBlA3
TklA1cO9O07wtzQlOeSV7cHOZyYaRZ+wfzbkHUn5EKZEt3V6bFV4yUmTbL0WGb5x5vfZZu/hgnFb
p7X7bIQgFtXQ3A9K/F0EK8i0if9IaOuTRzZcQvRY83ylzMP0L8ZgUbS5vPt8L83RGz9obnWeaxBC
AfiWUc6sp/sobiBR2As+sW423+lCdrcuoAkCXFV7Zm76i0Hw1UlN+ZCUkabU0eJjOYeBWAgcojPJ
JuxTAP6kT/tB4eUEhSCI7Jo87m6y91hv+VYCGtM45HP8rQFVENSibT24Afnz8CnkJY46kmYdMyxA
r0erDlHyJRRVlyzJNhvBUQ92jZAbfZZRd80cfGoRjN9EvtZdRm5hxFmd4TiuA87t2bZpvEMQlI90
PT0bBeCrfjZ52vCbVILt8tzcqdRnasg5plLT819HE0aX/Y804T/Jf7vNLVVmcfEH1bfo4m4+/vyP
//5/XLj87/9XCkYURejF50pBvSuph/+nFOz+i1LKklhgfZO8uIPe+28tZgq/FyKx61hY7zyqxf7Z
Tu+qf/EdKRQkKGU6km/6T0nBwtZSb5nNYVno31eCu0GTdbUQLKVwuCz+vRSc2W4SSE9yVDRCUPYD
Op5hb3VwY0Uu45IDEwPTCFqA3Cxkpp3bqD023QNNZHtlI/1y5w47asO9BvUuQtzBGrcCzHgSbpdv
Ws6pu7azNoIqn61swNHDU6TiqVru4CA95iMHHI5heRxeHIJKhPFPbaH3X235JkCAqcK7A5p4Vxgo
B40ruMe36h25nO7dSjARV9cmKZvDko7LoY7kC172Y5anT9Rg7Tm0HnI8KZPXTvgBu6PjMJRy69gA
eT+bsfsFyg1/JkY3nEPEAJph2LhjjfsXpoOqopNXVK/QtzGkKHHzeXy1SXNQDAKTug2EKs1A3tVZ
8Itp7uQIhRm/6TSKl6iKqWtnmsd6pNgBicOjPgG1p187Ac/yqnPZZ5eHes5ybADTMQc5RmS3WZUF
2phPHtrN1X3ip7twZOm2eBGtQvGugJTIuhGL4wj0s6qML0yzL1TBfI6Vh9VgqSlENPBTW7iiVg2G
ZwmVeYiiR8O2WZcb4qefpn002hsF7rdt67MAgEgjxM7u209IdweFUlWQAE0GxuBFgP6Yw4snqmOK
EdZU6HK0SaxUahf7aAK9rICgNC338lazKqYZg8fMwI7OxUZ7fAplv6sL40Je+ikgQhAkVP0IkkWU
QZwLa/oqoog6o+U54SQrvOmd6whIWnCXTiyH2zHfW6MkvwHBzR9ttrGc6cq0pwzEOEwFdJ2efgvF
mcdULTIAMmNTu3dZCCjM4d1MavMj5jA39v1r6Ybuzm8WzGpAXWLrQNfC9xDUfwRN29jLDPKz+H0i
78wWBrWO10UsrCiF9Xewy5w1N+F7YuFApDFHmHh/gzFERLVfp2TZybh5aCMokGVL5rwEcr0VaftG
YRPb2vEqRf3ox833YkFBVV13qJ3lwWUxTtPMBGTdgTtsEBAkMeMN6JdJOG4LE9OVYYIQTcxbQF1m
NOPutFJBaR/uwV3amd6x9xjiluZQucZTE/FxZidx84vxofIlAwhWLG/IXgsTHI0dQHktLWRQmEem
fcsb+lSh5aGM/eSmcVcbhCh7DT5YjPEntNFLLJ+xhnsIZeTqFDTLyRce65pgfrIsCrDLbtkKepp4
Mu2RVPi1eWgaIe4QAQ0gG3Nz5Vr2E7yPH0lbQiu7xxIyz5JRv9tH8alu+menSkjLBcD7SYh3Ewrt
oIYj2/tzmLS019EfAD01S+qfarHeADFuOknj0ZB8WcPAxzS54ucCmchL6jIZR3r50krOw+BI4ZZT
cd4RNwwnRB4FwCeSw6vFQZr46MUBQR0rWMkxhcReSPUVJtVp3TiIMHVns4INeZNSXQDQuVsLXGNh
z89GxLScyWvjWd/dQjOMy70pSrMt3bzXcWAB7i4esMSBmB4Xs1ZdHMy8mKAsYJKR90q97rSpvOrM
GAbAteKWkTSMRTTlhIey5f7YzeoCvdVaxQUukIYYnbGkpBTEFiPEBhchau3obbLeBrLrYJhcUALt
ScdjW4PBSBB84OSE3yXdtDgTpNGsG1TOlQvSAbDcH8ML9nmISaDuwzfIFFfGJ8jvNY4U2u15Z4m7
f/pDu0HWy1loGUcvEeiUnIUMXCeI75tAsYZSxXOOxysbpp/ZhRE/sesZ+aMb8NSNOf11Ur7Zq6uz
59tbC9CMSygghaRl9GSYTElwu+DamUs8uQuGMieb33w/ce8sui4wkwLydAUMq/jXcswL3WkvZejg
hM0/qqx4ICQQMCAF+HotQZfXsIPEuwtjpjNMDZ/p4pzKhs173qirAV9wRt9a6KEos3w7lPW87uT4
Y9rLyRzBcKR9ezJky3dJZkzlb5dsWnPKOrYZ924+qlh485M9Vj/cH7GthmeYMeugNeCgqmsXmRwJ
4dsCeICifVEXUPIRY3nBAmpiOcWN1Pk2y44HR0n1CrJ8l8oPY0LIHWZAGqNPs9HkaEhIGkBEznrd
2Ew8NOFyj/2GkqM0eQo85ywbHByN6lgWLO+FWTxlmiCp/ekZKAUIrWsfrjcxgqYgRai+pwY2+pjj
lK+DPxGfedmwsIv9/J7K+Jxkw/iqQkUBXNSjvfbXIO7XIwiRVSmhBiiFkc2JCCvLgd6BPv6VuFgn
FW7HyDiZCNq1S7hizjxufclrzEek0TibyVlJvilLoXHNwQaXKWg27C0FRjPg/iQEo/fWbQnSkjBn
4peFdyY2vDOXep9n0b61beqZfOr7ir9WC+KOwiQRCsq4sVWsjHI5pAvP+Rojla2CcMe++w88Keta
WBH6M6+CnWanEnPPznabcV07uOzGkePaNCAA0ZM42BLfCyTx0UIlnVT3tkSsYXoItdcuJyPiG/DY
KpsF+RzY0c5Pp71yWCMEI7vVXDQvw9h9yFhnV3nqrMc6fFBGfcsD/06UGpKSwYkwu6Nyl/9N3nkk
aY9kV3YrvQGUAQ7A4Zh+WovQERNYSGitsTeOemN9wGazjDRrmnHMaWbVn5kRAPz5ffee+xYI/WQ1
L4Wh/orcAkkEkK9PhqM1kA8IEB5tWvdM7mRxoR9qwwS5AVkF+/L7mAVb3ct+M/SuGJF+DKbPpsWi
w8L7STORv6M5ZeJzs4a2jIjTd8UOotvCGgP8R6J8CkmIbkxabpI8/+sk5vzaPcsuP/t5tI1z9xmN
EPIJT3kdOUdXG469E4MwnyjZmFrB/w1BnWQUh2EcPRlk/UAkiA24EHj3g/quAP+wqxyhMKFMtXVx
tWu/4Tbp0WwyiMuAi4UvE8y0WPEPNTFmdS5sB9ss09Uoec1yrzP3uR8dvbKEnInVKh8GlKNwNsHT
gJL3Fy2PznEICaLR70lNZ8FIgKNDp60BbXgkGON22DYGANNxEHxbGMUWdUCUvNegOdUl22SbqZFj
NXG2jpG86sS0wsS7lPTUcGPHw4yHl8g47vzkLyqzk1EZiHSEttvMvydSf2kTelRnIVi36TUgrSGY
NqOcNgYb5myN67fUPiN72FdixJgzNZ+NouzB8DiNBUGZhrYz7vfHIBoeLVO70b948G2fTKVaBaO7
m/0HiUbq2gLWgU9YGnyEBsWmTT+1wrvAtOgzk8KhZgenBrJhd06G+lwX7ibX8Kb644aVCI0jzcWj
3aCnmrBKxREkoQ03UK50ieW+bFiEU/aAbdQZLzbEuEKXnxU7AqukNa10zipOHvOG+lKPYAt2KbS/
4TBAGAT8X1wUEntpCEVdjLVpJWjwPPiAmnwzMSj6bnCoIro289kqVgwfOQgCOuLPbILPUe6dq0Qu
HdpTYrMDBGy+lVBiRYFUWzaYqocPpYqtHpE3tlBHOgzjIhruQ5Y/9oBDnLx4DWWBq7n9E7598k1n
gAI/bVQLrkFU6gGp69OOJ1pP1YX1/4Ir+1qFONAI5hHPG/J9GJs//kxcdZhoqoadFGNH7zaXBCua
MY3v/eQ+DU5/UKV1nJKZbo2yuXB8Yr1J8hK65Y8p5JwCXA41R5cG9yGaGE8teJVQN+DO+t45D2iN
EnD5/dJBXQD02NIca+XGcjIwgQ/ympHz4fn/LvLmk+7OjfI7dAhD7axA0U/fOp8edBkf315to4F2
9TdAWhqPU0S337oAnx27BGYqOr3yZzporkmD33UIh2hjyeIMsuGXossEq4R3pFIgsvfVAJZRi3cZ
tcoFaie7Z2PLV2HViAgHqrnN9eYx68huW82+4rwZzfgBZePHAx+5q0vrbvh85XIjf8si7024YscJ
w87C8TceoEunofXPDNgR6O7ezatNbdHXnAcYTIzGW48j9gUYThb/iwRL8ZrF3b6pfPZGAHUi90Ip
+2PFCi2rG36QyQk/M8mPST7WU/8xhdGaLoCHgWmcAQTcYHzK3eqQ1mzHuUPTnCzXdu9chszYYRrC
cujTUwRLDhxbnHh320JCQiHT9J6Un5n8lCHdNi0vmJmGiyglZdo2FtBKVeyQEcE7osO70Sc/9a3Z
YrHDEb22Tf8SM+L6s7buU1xkRNQ2x0tROpuIy1PgTG9Oql9CFRNPJDLnEZZxsjNRJahUQfxI+cMM
MBcLy8p/6w7vSxPN0KCAIoKcLk52tSZ3x/KchclH5zqvjRixi+JRXMgmZu8X8t7PZno36v8YVBhH
6MlmzDZUgvCrVhHGLUmwFI/Cbo6l91QcmFN+G7T6NrmSvx/f3RE5MLRfsoyCwpT30TLPUJZXeho9
SGFSnqACSthM7YDUiLE+YPskNxISaKvA0RQ9tAr/M9X6o85GH78q02yrjhNp+LHs7jj1zzRyHjUs
CJFpboa8eqzoTOllgnmp3A8ViwJKklIKKIbEPI+SP9SOt4XOvQS43A005Z8mOFGm7FDYwZOV/w1u
uvfceOXp1g4HACUA1a5GPLSz9DDiAW2U/GVNDiihIX0W4anuYFWRCSb7yvi5DDP10PX9VVT9OcSK
5nFF1Tp2Er3cVpQT96Pa4WDjWYy+GPyffM29sDBacbiseZL42JsQ3MZ8PRXZNUvCIzE9+pggOsWB
D/su//Lpt2YNcA/aidBgLD+tmYWvMzuEKkMQvTtoFTagnEYf9kHlLgwTwDRM1nU3JjvGjTMmcK57
RXTs02jZa2BfstI75gh5+LDtPVH556wJQJMb1ZbbPMdEby4Jwd4JfD4oJ8W0QgN1FvGaCS4wGvGP
tNVfM5tOho42+LVWqZdU654B8LHxBN9OeQqtLqn7CafqryBAhgdrOzuix/ErBfSVxH9JU+IKM/AL
NJNxDSrtYhIuyye6BEN/7WKWYEYbTmJCMJ7mWjg+/LMh3TsrGuPKLrpR4LRM62lfTGDqbbrldMmm
yGVEJNiyKOYABRfzY1yyaM8IxdJPZ4czpcA+h5W3suivm83U/LZZAlFsB2ZjkdN0F8B8pRtiEeX0
s9KEZ+C9W8QGBpdqlrLpzArutfEYkBLiUt8e8oIhJJ/L9fouzFYkiz4N2ny0tgEpGOHOnxv56MQN
hbtBt34LvDlgXZvPvaFdPTe8mXT65XT71VLsyhm0ESHXCIl2Ez5aUYulH9Mizr6ChvHmPZv7Ahsu
VvQHkn+GcaxfS3oFG9ZBQP2exmaW1UYPhA22AOmsW9oI8Qi8OCyNCloKw7x+0EZ7S//LNYSyCf9u
09NqyBhI5iamFEG+FLQeWnP9YaPcwxRQiFjM1YiRlmMJp+hbhyLWAQgByDEVFVhPtpCBt2YzRkQ8
DLb9hJ5k+O5dtqCydIIWkhxVbrO86uauRjob27m8sScpVc11jh29jh79jhERj2UyVz6G1IXr7DlM
4Lpz2rljZdXl/cEszK+EzsgqUOdiLpFET4jXw1iuaa84lk1/8uzwnszFk52gMqroy3JHsvEweUa/
GfEWLWgzY3Q3NhMNllmKdmh55ElTkhTxv9ZctgX78uG11k2UBWOrz4WYGc2YWWeoQ0lXpoIpHdGd
CVyXOXg65YO7ouaGeQLHfxj0674y6SSf23l1ijiHMrxFEZ7BeTyIyCQKdjBm0zMCzDWeJfqAagvc
19FWtcGcw6U3cK7+rOkATQSvDp2gmSM3IxjQAYlRzKWhpYw40zXMP758hl7SrFsMQ2Me8XOSLKb1
pn+L5wbSyaWLNKaU1NBVxJIioPN7LmyLSK9Fc4dpZzq3LLFeS8Y5QcmpOzDtm/FXrz1iSH7tqULt
2s5YGtrshCgE5tpREquYu1ODjsVZONL/Q8Usp0a7ITdwxOrF8qagI3H8LuLkOxHQ8XxLP1cuWw3i
U691sPas5zpMfocctA+lrh3Pn+upm25T9srnmnaNlL0/IUIjfY6phY3cMV01snzR58bYhOpYS5UY
PsOTR9U726DvZpRnSdUstaM47WtQmaZdrbu5jzZr9BNlMsgiAQfa3FnLUXISc4ut0dDDwv6UJdAi
p+bWww7CV47rZl+zrU9tucoaWnHz6LOdW3IHc65utU7RDfK22Buju2GtRdtKzzxFvexjwC49nJt3
UxSbXeJ1YIy4ZPIYfIm0DBZIxo8Rxb0pBb6maEDNkcCZtBWfDcpe4C5Fc+dvO7f/Dl1JFHsCCWYq
mzqamqbRaLx7lAbr3IRGyQV9bhIOutFdWXO7cDj3DOtz47BLx1hEBXGO81dDAo5gJNGce2wF/P88
rF8r0ALO4PyVc5uxHFk9xZLkiz1XWJgDl0/KjzVHicWg4ced5mLkzln2c1OyO0ac5HN7slL+D12t
sCO4BwzOty6Mp7xSI1SrZjlRv0xe94sBGaSQDRSWWDCdrlViLMN0vMi5v3kY7bVNoTMHP1IVb3qE
DMAEoyh+LmYJoHfRK8lC3Q3d4dNJTXQ490X7pPqgXRRLOGc04nmsNYNjmRvftqauFc6/SDP5aM8N
1BNQciJwq7JqtiXxoiwXr2WrNnigV47KnjAjprzFMJIpt2ZvtgQXdnWVxBZQtNeIxSfGNJbcczO2
TIIHPoZ8DSnNbub2bJsa7Ub1az75IALnd4d8J3+kDcICwh4dkylL5dJSgO7mQzyDrT40X0Ve3pOM
z7aX08HMCe4Bs5Uqu6rCp0Sle/LslOEj+6orAjY97UIIH9Vax+IU+hmLdPqR/ses1gTdBv//1RoI
+M8OYkad/E7/Fedm/lP+bcOm/gGLRlik3tCC+Er/M2zh/AOIjQ0FxzZM6cwtDP9vw0aigoWXq3QC
F7ZuEtP454bN/YfpCluhY7tgctjP/bc2bIbDH/UfN2ymzUKI0KwJbcfiKvIfN2xxb8TT4JNLHEI2
DNCRuZqRGIRqpwKeW0a9iPRgCi8OVFYMYaN376Jy3jt3/OhBZNIdsBPKv4uSGxmGzANF1TnQJwSN
MHYeyjEDCAVFnjLfnNh33IOFApmC1QnAbhaTKqrd5qEynXMZWfe27e+qlWLNv9S9ngZW8Lb1UKju
fSyRf3T0J8dtqnNahw8gF296XiY7QloZB07/E8AUNTCu5goTeGV17Vamfs8VkwMgNkCE8CKvFPfB
pekHKWQLfVVr+W8GhWrph+7f4Cga7kxUK4tabZFbT2NgPYa6RUR8yJ8wvmHBbfCMsyijhi+Tn6Zn
fBUdm0TWQi41YH69ajFGwRQAb5llBoUDef/A3ocLD7Zuj5h254+YLd0sXw4Usy8r6ezYwx/xrd/R
U5aJCSJzBMq+ghzMDwzsbdnpeyNAN9eN9o5f8dQ68Hdsy/8U1fjQJ8gVBOy2fdG+krSnitP4ELg7
OaXwVfra3DN7yWqcDmB6DypIHoYYjcRILbrUqxtmLR2XT/2DWemFIi76i9LyJXdcjmLSQnOZDuJ3
y2Ie29Gy7DICfzR/bhMD971dkux3g/EGkT/ZT4ZH1q/zLt2I2aCTijIyM/71sbyBS73mbXGx/eg9
NeRHq+KPaeASZlMDWer5tO6jmlUtZnzHpnLLpXpzocoOzpwR7MNsNHnySApmjMbULl9ZbDz37E6L
1LtGc36/zOr31JdvRVoefcPljEu0bxer8aoorRfdsh7h6xVIwIrhkGVqIKeXyAYRa9eAmX3rdep1
sW47QTsp6m8s1Jev1bhAg/63acrncoxeRyd/cCvvyZ2YBT3soEshEKsGakYciP52bz0Ls3hVHHgk
2sb3KUGptiXrIIrb4TUZGX3fmJoVnbAaVbwWbiza7rR1EVXPU59yMgT9TdHEwO1B7LUxOMXx7LNv
k0uvO+ys260RWJvMjS5NIg+p467aEHnDz4lhCuoUZ/fOk9CZ1tIoO1PEu8QjFmNooa8D0F0B4Fw7
+I614ex+GI2PPAR9iRphd9XW0wF1U8HipKxvAuRiuhsLvzkJpm0ZcY67xHZabdgOI0rbGO/FDLjk
SgV8eV26ZIY1deDsXLWlfdGN704wxOVAUHBkLfyiAfHiszaufZyx3Y/0aaT0S4+8i04aN0T8rKQ2
D47heK0D3zmopNsh6NWLqVXPqdMeCqHRaFvY+6BjmS/5FZG2xnaLgeUWhOZcUU5pWXWJQtRvLp90
ucjt0OU+L1/z5jfenwnOdmEJiMWsPLO+vgUBhsIR9gJd9u6eF+46KCypg+jZPGY0Hvncm7LyXgQ9
4jL4Dmrr4HBQbVflzHS6vi48k11FzZVfq1Z2jVcmsngKO26kvq24u03yFtIKy+UReLBIc5LgrXax
sGgtg6Q5JlMKE8TFXVo5M4J4RszYXKnjocS3g2edZdBL1IYknRDgXBF/TvyIdk1DKxlm5AK/tX6n
GOBQjQWkbqO7Dx1fm4mvVNMKuYls5SyNuAaGx2fmMsbhpi3rM014imX+DJMhg9t1vASibr/CGmFf
peRFDEzNwiYy4aTpE/xD4ps+1P2g7ct15MwECJebaYlGZimo907Lq+GLx661+QkbVEpCPENAjTZZ
2700FsaeGDxB4MHxSjGa59gB2mTaTYxkiVHtB9ciWUPDXm0s6DXLF3iFH9hbLwXDcF8j4+QS657d
0Hkrkmg5haxPuw4y7FA7F0pxhuWYcMGwOjvl9AFHnobsNmsJ7YXeyNXIG7CyKzycuhrQD2qg45D0
9Q77mDWvOXSK+bK4eR74cz04KiX9w8QLlghUl7wriTqQjrVyjEtIPfGgHw0Tq5Zjt2JHVLHZlPRH
n9CgKLq1QcQ24xk748auxl3MXkGvTLgnWj4scQgwoXn0MWvOh7Dqp6Tn0lh/qpxi+cl5oUXhqIL+
EMXoDXI4qkGAq1CYKehIackseNm5SNU5dBIIxlBSMKS3EFBjT75D6znFJnubortAkjz6BYl0D6E9
jeYP0zXJQFYH8DH4uTqzREuVLviOeheyRMgBsXMkMjxns8bPSQxqX8EXWNbKYCaPMG81ral2eThM
q6won8PQ2iqubdQqUaaYGJuaDHZOA65PFH8+6stbzE+9Ke3vJKl2NmiMaiiKwwTNq5iyns13n2+Z
p884e8a1SibU/9QC9pQWny2kJtT+iLmgxA6Z5OWjXtRcZ2Rx03WO2FGIVSnVNXHaGwSWsztElEeQ
bsj9q8VVXsw3WGJWJFBY45YJvwVftj8AsBkWSoJFPvmbUZa7IqK3h1Y+Ev9ATAzHD9eR6p59qkS8
up1+p0o7NS4E9ASLQIIdaB6fV6VRXnUy7ctJ1Oa+4NYjreYn9OkrdtulBeA50qB8yPjXqH+0JHhN
YeqgR79FrXHtC2EckznQ2NjCeyRMlaysgoXS6NtLrU4fnSAqV9PsNJpi7NHahGLk9XyIncguVhh3
uf0G4sfKuAKHA4uiTlbb0nU/unxca0tj65FpocSUk3WGJwGdEdY5BNLNpVnvgFSnt7jWoXSqNj73
Vncqdf1pitPuZNr4+dDEWS1FWFEKfDoqhx5cDeCEJR2glfWq5eNWBvaz6RL6aSPsrjbqHE8SQxWR
L/yZtX3CXv2tUucrD9NnoeK9o9mfoIcPjjd9D9qw0ueBxjYPmgmWBM2/WFEiglaJAbiXmbXiA5uf
8rK6UfLwaFsG7nmLpZ/hY1BkM/3EL3NaUp/IK6CF68mJP0OfLiZvaACw9fWsuUJTg1e3IhNMtsvS
9m4/6Ad+JU9OKJ5kx1e2Kepi1TuUzvJA5hfi9QylPGbrcgo7NLjic3TMPx2LylI39VdkWB8bFy0+
LAWIegwtrl8s8w0bV+6bAK55Etnn62SlioSCHyCQkUuKk9j0Xyi98EAR2rT0WNSw6+pgJOK+tTL8
jR7hLUi1Li1Dcwk8MHBByo6Yz4q2qmM9Oj8xGbbA0h/jgJqGARNRGXebGHjAUKvjaLNpZLn4xv5t
VTQzEKWzFyNlUjbN10HhAuMePvMgANQSVuMypiA7HqG4qn5vt/HGKtqdCS+uaYalZUIiEcS+MqhO
FLg9D/YnjMabr5wPa2rWCuvQiH+ZZ51Ib3EN+WrWWvk6Of5Drah5iYpj7FTg7YMPZaK2cs2B18Cn
09PTB81ufnuHfRRKKLorm2wJIcZ2uCAM43MteFfjJlEQ9ZrXBpg8IDfwAWX1IqW1EqkGPag5ZVmc
H1nEH5mOWDClghddalxQguNgo1f2OqkakLzIbeqe6BcqJBoEkJGJlWvIc+VQ0jXFH86cTB4cfOJ0
HxJ/hU5WRW++aHnZRnwlk9QezMo+JVm085z2F/dNeGyApC2rLHRQJVie9UEJqSVZtmgYpuduOt9+
DhuI70kGSR+8kDeuCdEtSnN8om8OG4FAvAvHTSYJFTciA6yoIZk5oD2TR0/4G8NDXqvy6LkbHcZT
qbkL0cM6UcOmLPFjGd3eyNpdSoAN1maxJgFwB1a5YXXPI1mBC7NDPB46KYkklFcrLcGJpwWWGWer
NQxDbcThNadYjLUb85QnNbocOGSz0O+DzeFsDACg6lLyZhV3ztA39o/fTtBmC4lnHyD4V+vzG3IF
oxCJ7yqsdm6JRSTF2VfzrRhJcFeiheOF86nrmDh6Ipc2XQFZA8eEmUHj80ahwnfvNV8mXTKVhplp
9oUL66MaKb1KIZ/XQ3LAG0KwOdj1PUVg/dyTkR5T3VznfXEeCXgpsm1tVB4K+hW0Rr0NHgVxSnF+
WubRM/SNaVgb6FbnnBvUcmAVoJHbcwU9MBjAMeWMyDoyDqhNzWESF1xcV2lcH3H7nBOPD6eMfR/z
3nRkkATAPWdgC6c/mcRETIbBZfvm5OSv+F2SN0Yr/wV3epRw9BogJK6NvdSJSe3DL9c1YzWlGt91
Uax0yJGMhv4iy8hUNJPkRXWQ/abqZpbjyrU7hxSa/l2mBksifTk28j0ajZckGj0QAWytQk4D/gTi
n969AVns2tl7TP5FnyQ8rlCd4Ot+Tn5xiCGF1Rq5vo4sD5f6tVMTadf9Lf/967R9nXyuwiI8l9Le
xF2/M7nqW0BN4344cK79cMUhM9FvBm9A4raMYNEwUJWlQyFusOFujmHfG69kulakagHbA6fqnCdi
gNayreS9BamH6ETeHTcqd+U/C4cRQ71510oFBa3YKtTSqS03whEHPusrx2eNHAX+T2ePv3bUf1ua
ue0D/XdokfFkHz4kPaM1oh6jVBsc2W+RyR61aZlpkoJu4zBSMrDAVXNowvzc5nR5JbywMczHYSw2
pBjPpeHjXMvcO6/dshaFxpbceZ2lRZ3WwGVfhQcAGqtRn7aFr5+aUK5sRx27kfuY8k3rp3RpDxoZ
Mo3BvDtttCwqepOxI5oNhniZ7mU3ffVdsPWBEU5j9cLq7DaVhH0E0BywBCJiCgrKta3ax6qonwFG
0v86ALsy0Ai7QHsyM/PiNVO48MLop6+CC1KDvcjMGvpl3JwKR3u3LFZpRuKXl9rpGaXNtxnU0mrd
JWkmPCnOAfLLXZXTg+nEjzaBCBFOH6aVUNQ5+ffCbTZ8pdb9iLs0DV6ngeeF8m6/D45Yk4hmD+Ik
ZMUCUGe4tkzmTQgNbvFtmPbJigq8UXn+Cv5tRzf2MWHtpDwazqq2eUuwNCyF9D9iO4f7YOUWJr3i
q1bp2ozidZVF73IysARaww/pMO6IsX/02Sq4xfjZGhgOS4oYqqE7SaJclFXt7bTZICRTF2xWwxV+
LAcHNq5EZHff4E5kly9ZPiYrIJXT0RzIzTap/zS1cyAT2cJPEM31WH7kBt/Til0sdkX6jCM7UJfE
MyUtLKxoKg9bUuFzdYmzgE7CUMd0qgRb9oH/RcDb4qDHr0RrbnptovRUUfTBX2mxA1PoY2JC43aj
Hx1MD5xiau1ys974LfbBvsE0TL7yz83q76HXakwGA4eXlfk8BgHkPdv97ZyB51YPuiVtDRfGcnzq
cXSRgrJeroflWudfIeGz0fjNH/EdIjsNFB5S+SzqQnotQe+gneSYj4v4FLNNx3HTcYcXxtrxmy/a
VM0DIOYvPGrmyibIAXp/2xvtN4FtolCczZGqCDohXj7/DxCGdcCSqLD/lS58CIM8/b/a8P/+l/8V
V5/Rf4hd/Puf8G+asPMPaUnXQg02TAHjhgDFvwN4bIuVoWuZJoqs8886X8v9hzRNhF9luDa6goNa
/M/QhWSYQSbWEZQtZVn/LUlYzqGP/yQJM0vpUreQhRWm3v8kCbdWaQbGmJAF6CBr5gonYBIb71XF
FzPtBvy2qEyEekGQew3d2wNEfYJo7lVINWFb7BjuVSyxDEF0doOiXGtFCg24pdkQ4lqiETMYJEbR
OJ5c0pMTOyaZf6QOfZCqFA/JIKMjUbJg04UJjdfzNqmw1MmLyFrpkv0FJEw6y1I6YYw+MAGAJmSX
M/65UTPx74LB31skwFy2WR133A0qfz8k081VrlhyhzeXTqm0k+/hXE0tMa26Pnmv+vYRSZn1i6mh
WIdkxrX3qpidv4IAHN7TVIdCqOnMxbR/GRXnHoLCX2nmHkx1+d207kPJbVvH44w9jJ5WQv9jGbYr
UYDJpOqnZ5D1t5nBHtyuDNacuY38RnlkLzAhGFrGYF9MN6cmhjcZebaJNcz3fD3vrQqvpRlWq66S
8YyvnOsWwNuKAyUkDz4BhgThj9s7EGnhxDaeN28hsHBnTOILq6c4JiLjXHcpaf3GwKtbMPZKP3E3
IgXJkJGihDuOWFILYxm0JlMhZ/AUQHQmgbbNk7ZdVMFtABCwJI6YLsuauO5UoKy3/WTT1O7fpQ5W
uGyNaN0Gbbz1NCQhZzoEhnEeRLJB3dtjrXtrU/UQO7+sSl60PuGfT8o7yOCEaKdMiE+vpwHTz/Kz
W7TOHv88iTD51Gj6bMGWCkeJTcbfN+yDUtFtjJ1wM3Zhs2F1v3cmNNRsNhFGNT79IT4OwfTnpyB5
ak0Wr/zu2+1U6dpi6CoY5pSpucNwJ//on7g9ymUFQtaNxY5c0ri3R48KUlc/WmOHPxVrF6s1Cgb1
kEVw17Pg6NtjhI4yDDUXXyIcqdJQX6yS2l9/XOoF7ndH4P2i2tXMioFlSbyMrPzDIPVaz7z7ujV3
Mq62BVTqsZVbOy2f/dFck3/f+BZVAQ7RhRU/BGppJ/j+hAL0QbeZ5Xk6wBIfjSLmL4dEVRgTIsqU
WGSny9j1cEZOaw9P19LFTZ5U/J2alY03SYpBSuiRkiJ5EMCaXIyh+k2Lt8BsIcN7uI96ZPhDlPB6
paP/3c15f17xiGYcfDlFd87y7JbaCKAkzygPTrVdEJtL5sjX2KdiJimPDVxqLsufSTK8lZTlbEcd
r+g4cqYPTrR3g6i+o3KtQo19JWClFKQmRkUROjRDJ3OXcfLOhZfMV4KV1ehYoFt1/S6M8k6U7bHq
kkcrLB4mCEbYZZRHxY6Neav7CEImMcSaXZpqLhv/uoeiGENKmumVhbxgVH6PNO1G8dN9MGBINeKz
dturg0JR9/5f4Pm70MvfMSsic2hnnnJci3m49QC9OACw2kwj0RoheOdPmcF+QrrNSzD2IApt70mr
Cm81amLXGBTIRH73Xbr+rq4IpYYpwSbQNwlH/qLxsIW3UXqY0unmxXLdVKm/knaNpwWmM0Rd0wEA
6btykyh6ILCJxVLbKst4GMq+WDvk1TD6hFczY8mMEWWd1sk9GYlq0AseLoAVkRiCCW22/mfmtx+4
KMbVYOvvZP14YLJ67Vj6u1nVrwU1yj77eDbqlFmwBseiQvInYjJI4GV7OemPbDixzNuLIofDibtv
8PsLf6FYIBwe/DgyeZByVAWv/GDYfsdqejBy7Bu2sy4VVOIJr6FuNSSx4EbSKhQvK4G7oLWYWJuc
7YFj3hvhPBVcETbczp95qw+hBpo/5u+aYYQJD/Yrq3DiaJ7+6FjZttKrU9jEW/x/VDhUZPiJwQ65
s9fwy4DIBskFqc1u+PTWdF+T/91GVvIdRcmVs/RdOqyIPOeUtdMebfQUJz6NU+MysIu7wUrGJIdd
8TWBwProM9aOLo9SQhsaKX30X5OUEiggn/EZfDJdS7x9HiooKYapgdFqd95q8E3aNqbsw+nCSx9X
eCl1SMnkmR2te61rTy1aM0bdCLMLDeWrMO230iO1X7r3Cf5Qa+JTdR1crOGqgcXi6jXWKBLWVftL
px0RNQ7H1FwPw7iZvSYJMzKIA3lFqAQGzrzp566/5BEDJD+8GqK+e8DOsP7/uLX3hOhBEomvipMg
xXW8g7OeIdPkHojuoExoBI3GUzxxP6HZyn9UYFGIRbsP7Fc/Jr8+G6OYtmrU8UVBNjC51pbxAd33
pwE1B3/uhnf1NMnh6nX93nBUvixoPPYK8M5JSked27KpydEi25zaiRDXOMYVNRg0nkI507qlp9lf
ZTXuvSjdWDnsH6HHqzZuj2XQnIwEydBMvqXhk5YP/ughe09U/hTMRR2K/y7cQx95xmWW5YejMJok
XrlJYP5X6YzQ4FYgknoDoR7KWMrcTzCB62TFf3Y1o/flj1Yg8rWjw1dW//QM58F1CYaHTX+cAcWF
CM6+Wz+xriaEfe6/pg85Zg/StPllo3X4LmKjX9zlaILzJnh1SHDJgE/J60vgBtuo0w+pkNtyiD8q
Pb1C4zkn/fDWBgVswxqFCs9REHziHf8gHYSN22EXYlneV6wJuqat6whsvE6Nq5FMGrgS6qPIegpz
QKQNdjVdr5g/N1DEQCClDo3tsdrVefnaC4OfCVcgq5Q7IgEsb4ZLCR1tHPqb0MUlHDt+HfaPAJi8
NJzkPUJvilLtdUyzd4rjc1CJ2UbG1EB5yr3WQ70jrrT3G//meRnsq0SHFNbQXWOJC3h0espsue/D
AY1yLD4L0j1eMXZLcPEbx+43QW0fMq/ad3FXIixQbDUWxkNmN6AGClTeWuprL6mgvhucjKNOYpXd
nD6DQ4wBT1afvdLhiuwXx/fWiTcqqKkyn56KpHyZ9QS3JLbI2bwjsIjf0F9WaLYVAVMC0ALbDB87
rwUMVUakzm37LNLuKzIeRweCglbqe+j9VCECH1iIdNpKKCKIZyJb+ma5lTU7Mi4HL5YW3FgqX6Ok
o9ysPpaYsdGLGExHagHaDt0GOh9w46x4oVC3OXgkNBaD0xLajP30jBx2+1c//zwcsIx+k2JqtySA
EWR5YVRdQa+A3hE1rPVrjQt30X9zkCNaJRpLVtDyC36Y5zzzbzwkxO2gzPK91r3+GANoNRvrKxji
e5Qhr7UdNu5OvksFAkPqdLemcWWtTVSVCfBrlIzP1A6ikSWAyB2TtxKrYk1Y1e/STwq1WI0pDPG0
N+jhQ16nO531lAGvZBr67dTlx6R0H6fgkETWN1eBZavSbUTvV89vxCx5npuOQB61irWMV5HHzx2o
yS6bokcUoyfigPtRDD8DmPF1kdWPjf5/yDuPJMmVLr1uhcYx0QbAIWkkByEQKjNSZ2XmBFYpCoBD
w6H3xFVwYzxepPXfFE0zjnv47L16pSIA93vPd75J3IiEaGH2y2KHl1rEdDzj6NZEvUJzOoxVQPN2
V55rt/52FeqjkUlRbX8U/KAx5+mc+mj8w5qG5eSUjDArLShnMV8nppBGYT0swXRMDQYv8yJ5vnOl
L4qci8Bavccj8rR2wUe+JgCC4keQ+up0/CsOjWglDyYWFBfkwzpWgvkybzpyYxwHfsWQBHJZDizd
CD2axNjB63ISZx7JswQijgVW1PI/qnQyTQ95NacW8NRh/HOe+I8CfoN99gPgDu6pQ24B50wyagTf
Rh2BCyEMxlXdouOj09uSkSItZwqJq56ucjHKYGM19sUT/m9jpBlpIWvHWOXL0OG7WMfwFpJoqSqu
rQ7oudUQ+XPxuJLcG6nV8HSUbxhdmO/iMStrsTEyLk3M4whekwA0aWo5TzoUOOp4IBVPvE4y3u0D
2UHXpxbIxwZqxu0rbOfXomOGNXlDkg5k7bBTpzRBskxkVzGQT7QJ4BjkFaey3nbkFzuVvgnyjINk
vU2+kS9owuzcP5lEslhhhPuZLKRvd5EkGxkoGHiLtOScD98dSc1txcnXsDlRkquUporsPL6tOgKX
hP3OigRmrTg9j2Qyg3oiXkhIM6GtYNGxzbAs7mtynBV5TiS6z6x/bkZynhN5z4avsK0DoM3giquj
M6H6bUsCCdiRvKjJDrmzA6ZFQfvFYW7f+OMZSmy/iIoYQlVtW7KnFbg+/aAlHrc6WvryyN36uwwT
nCHVExTRWcw7f605FetYq0u+FScN8gAWE6gxdobRfNguFT8kYg30/gBGR4gVMKr4Ff3qwhaWDG3+
W+hILQJdfn30CnekbVcY4g7OPMgDY6d0INfS0VzgzGOiw7q5ju0GOsA7gIIoEr2YgQHey4eWpO/S
aaWuDv82vnfT6DiwW1CUTsUhuSAdFs50bLjm8hmPOkhMohjMgxIIHTIOUiuadOx49frHUAeR2XtG
YlhvE51QtgmkDmSWRb5+eWSY9dOxJtOMmT1a3ApiibSzkcz3hPKgDwTDz0lHovkZaek0KbTVcemu
tS8rVyWbHLW19C+lE9e7+m/EGqh40KHrIC9ZCpPDHta6iBqS2Z7ojrneV6DyM0lu50HyOYDu2CS6
i2r9lZPw9tn8UbW6NTJ1rWr3MpAER3xHb6kOh/PaIQ1Ybf312nQEx3WCfCRlQTvta0+0HIg48oia
T4v5mOvsede14MmpoF9S8PQknz4SVPcIrCfdsncTvBU+UfYZqcqWHqgzY6CzRZqz6ZhuG9oXKOrh
2675u0UVxG7cCa8+YfmK0LzNtr1tzVdiAjt/XG8twvVdRqLaJ27PeYp+dB3AJ4gfE8gfLTZLNRF9
EHz8A20kdXbfJMRv/o3zJ0xjmP2In9mdXzunhWUF5a2o6vW1DaDvGXrC+J+czI4EMwuhzQENCgGV
qaOAJmL7U3/BRT1MkDcJYoTCpShCWwhwWSBW0maCKm/uaXVnGWm+GKgLApx3JioDYeM0KHLcSYgO
+boYyx9Dah4HBULLesdFiZDjvpMAjL3JSXRAmsDD8YvoKxcxZApIFWrDZWnCHV0GYsMv791GvzC7
GS92LWSYEKYzKtmHqBpW7WywjOJg5dRJIHPwtdXB7cynWHsemtnb9YgfCm2AmFBBzGCHRJzfMhQR
FMU8sWZl3TR/OigkcvYlyCZxEJU85UuPBCA2eaQTsTM9Bqu8TbWNolDtc5/jpzAUI7OkTgkvzPin
tcUi0VMu7bXI7XrvI7pIEF4YAwp1bcCoUWH4KDEyXGgCRUaVJQxaCt4bHZ676iNklDN4y0Gi1kgE
hMdKT0qAdIPzH3Me2gFWkSGAD9mhshYpEbSPH3OfPteN8Wk4RI4KGd53DO+AhbOI19JPOpGdHNMy
avwKrykIlP4+F4oBONPoU6sYn5vIQ2okImQDyF8z78v02bWxW8wsxd4yuwdqTw6dIY5JxxNjxQjA
u0+eGy0rYU2U9/JRIpbKB++jx2kyc69qcZz4Zo0bwihfQuwniVkRqUOHMmbtSOgVqq/EleLT08Al
lkOa7S1/aPw+TVqwMrBMzTGu8Mk8lBhY4prMT+qjJCWqzV60O/5NQPFq2K74W/zYJf6N0MUPeCYl
XXclAH61BIt93C/QW0hgsMF0or7CLVz8MY7KUG0U1hgiuVeSdjxgtVDG02qZHsdMbqx+FPIJJuda
nxlMEfEgjqfFNBhKIY1w1eRwtzPumiLARInLpizpMcdtU4QUeZdAqXFr3NhjYZDDtfdpooC4VP0s
NcfNwYh22XbvdFzZe/7KNoNZfcZz8yOAwENgcBD1O8SnUB+EX4HFUaRh4QIfr8P2cwAnD9SI47b2
3lGg8fKyrlXRgFZSSV6o+LY3bAJ0NUCcC8Ga1geQ30sTUv1UcOVueWnO5vI+Wmy7lZEf5myNpEM6
t6NIYhypZ8z7rU/orcY7UnTVxyKW+yURRzXXTxmnVL/okas6S3dqlqq/Lp4T33S8e3VQ90jDGCUD
Y0+SHG6lsOAuZTl/1bT5ZBlhzVx9+k1SntKGSwDoKQtddCpyBrLwxxuTNxoM3La3fJ6cDCHTxGUr
a5i3TOGzzWpjrlD+cNcPlYpGHdvm5isufcE9ajXWXdeM7UO2LHJfs9RSXvxp5clXnvN29o2HuuFN
Lcw7IGEqNMi20K+I8OuOtMl2aR+GdmnhAK0fOfbx1itUTSCzMEFO7EOXmMhvvUMwksYjXzkQqsc/
/hLHE9bHmHu0tdo/Js1MHAo8bznGOSfGFdhnMUgjDqwXGVfnlv3Vd+at2VkX36LXpcesanm/S8pL
L13oXWKBUrgyKBpJTqW9kAytt4Hl/JEyPpmzcWeM68hhKvuVuOKmdXGSpZ+OrpY7DU38iI0r6uSt
JF091P2eWyyOAQGTFRxQQN0s9qM1msSfzZIHoANiMBKhWubmoavVa2e7aImp2yGwID59v6WGrjCp
f5paDYQvPad3XblRZmheh9YGW8FWzu/mHdHdLg0772bGHyHKNd9lnbqEOTCFERDJh6Qt2ffWqCKP
NPfZ+5UTwrmJuey4nLQiNPD+fiK9AsPDxdkP3Y1Akn7ueOzyqMP+3p/bGE0jJzIVDVb90MLmibA+
phasgBr1HrXfK/nmkXkDLNBqKdbP/DzACM3KjFyzEs5bqWuA1vbR7uKHOfnDoRQyNZuvptE+D6PH
IOjPqgtiu/lzNekZowyeAFJAIMV5wCB53+EhDbP0khEybqm7lNUZpJKx5tEvvRtJPn5TJj8KjmiQ
/pWzVrvghbEYW0DnJWbLG6aKLwMPA9/IUFsgdMVRHwmHvDQZEswe+XtiuNvZmXf8uE22Ol92Fz5Q
Xwm2wCyqSPTSRNxgKN4Gcigi2VnMjeWOfs2nGfUkG0T0P3UVzmfsnHE0Ofl3P43vowMwxRKIMhAW
IEtwG3Mx5Drs4gOUc7NbLOwZ6JcDMOs12JrSebfAg3eLCA8+jeCUOEocKFkUOrPYq5mQgW80m9Tx
tSBzYJHsVQdzogGzbpn4QT5ROT26v1z6FSC9dnVXU0QUYzJR3hHggQ4dVCQb2zI+OZbEU/cpmYHw
avF2Zat/Ucy42RkV39m6Qv0NGc0PU3alNf1OWAVoczA+6POcSlM0kMGzTQ8Nmol9GPIihsyiZYlU
51Kd44ampsoLPokwvhJDitywxTYwvrH9wjyL0EUEdVQR5+oXViaVxMhR99po6OzrvqdFfIhMibUK
1yQP3BMbZobYWYdC1p0IZmcpoueJuWMJFMHIgRWYj9TGU+3RHS9Ge7vMBwwEPffdDfctc4eJ2t2O
rvnMYCLdOG75MIfFjaPnxB6dCDx4m1tgiBeRqVPnypPXwvhgE2G9/NOLEvIj58uwfi0FEGRmNMTX
0LCuiatosQpuJxnylAzO/hJgog7oEOuGZw4CF9elqCBMIpC/Y1UZVzZ5UZoOkRgrSmwnEnWSKOa/
gTWyRwAoYMvx/9oj3xVMioav/P+2RP7Hj//nLXJoBTxfA15RVLXYbIT/5xbZ+yffsj0RBK7+KVk1
/8tkET0D9BB4gioXVsz/Yo0c/hP7WT9A3eeYrJrZeP+X//Q1/8fkp77/H0o+9b/987+rhvK+zqpe
/ed/b7mCzNP/uka2QuGY/FRm6Ls2oVD+/dfvx4y+Qf77/zAg4x3DoJm2i3ALMozxvu35NAmpkmNH
ETywU/woFzNqx/hRWdl9iN4CsTtHMnpCCnTMHrownA5wojNZZsOiLMtM871VxtWx9KjQytQDnzXa
lifzUDr1wTLqG78dCXT08h2txt1alldHOcfFHlve++ELKN8HfYN7rwbYtLtfJaevouAZg6CA1JNA
qZBonwnTYxvJ+1CHZD+HqGnA2kGIdnDc937hRilGvayZOq7fPFXC7mEOeJrhrcv98Wqlw0NCZNsg
t81pxz3bqYeNuom4JWz9yT/iLL9BnH4sYW0AREc0omZEBueeZAgSaopYZXJntdl5GryjJYNTYq17
NLMvds7sYO0u2HC/C0q6nXw4LOSJ0tHdlbbLnaTa0+ABevoeQHwtQR+pdL5TTX/u0AgEM4OsVlxz
se4TN44MhXBisY/ock7CFPdGNkaWwxuEqAG/nJPkykDLJ5IP0vJ0hGbmUaYkG8jfV2Z2bOKeWAOB
UclxxwojvHS83HO8JnXR1EdaS548l8RmEnSfU6JLxiUyU3TvkRMsFEKv3y1RFn5D7h0S79sRY5fh
QMFZZsmEUp0QfW3axb4MNMN6VDwCxZEeNvEl1GQZybh47NNkC+OUrX8Gc/qYluXchPZlXNfnmqgl
0dvsDYfhZu6LlywwJWD2zPHjznUAXFw5XoTLDopAwVcaH0g7j5sQoZkRcGnLhHdHXD8+rpa554q9
G03z6C3JQP+yPNsuf+KNnoLZ7VOYEGrzjQujA8aB3U1Ttrc1pi5WvZzt4/k+luaTI27Lfj0ViExQ
aJ+qNMOsYN7VZswHzvYPrjGe6J18NuaF93yTqh2+aJ7A9Gj4BU0cof8Wd5SdWxVhvQDHhF20XBBS
b7twVQ9Hl5Sy3X8Yvh7l1NNdn5ecG+tjx+RzF/uaaaPZgKsGZPTInNMWGX5+u79WIt1lmQG02N9n
yLNNxg6QyIcsYBSQoZqWaJfnJLn33X7mk2ZaFIH58zZAMgm1tzNzHRcOh09oF9bi3nZqV+IhNifZ
fPCP9QhNTGZCBclHwFp1txpNtlkalhI+PKyaqVZZYa84Ed+O3MksY/iIK0FViDhJzl7jMt+IMnwt
FyRc899ZMv0yK0MaumFjG85kNsJDn4dcVBjx2x5DuLR2ESbL4CJC9gPLQrFbQvlaZreHph+OapRk
XkR2DWckB0NWEGoeJb7rRr6npUBeZDy4VfccJM4hkKQhRXFUCDuXFhtMYR7sPLtbF/u2yatrsKAY
BN8XIZfRbH4JHYJbQx95s02aBdJqJpzOfIORgJ//UrrM1gRfjmzT2Xl5cVEmTfWun53w8GOc6jqY
aouP9lCefLA3Bf62xN7FzhGMszT5rXtrUkC5eeSCQEvDt68ZOsMq3h2gOkjjfTuVn7Om7dTA2thu
4/d5asOtkXRvLPBLnH0scIH1Ug3tAe/VFqCcDc5ngPWhCbh3hLNzZ3dBrtcfjcnmFMEg18nkpQAN
HLPuzM4VFj5BH5TtLZ4Zao3ZOcAU2qv14QEZMlR4CoEO02x9SBr/zCf/aufDtQJOxKqE105/66AW
XYcRXgvImGmisQZtbDXj6MzGra2Sb0PTjw4YJC63Z09zkdSeHmQtzI0CmfRYTbaaoQw0TQmgR1Oe
Jix9UBVRN68GDEBdJwcAwk8XJHOlvb4G0Qy55Aca2Zysh1oznO3oAkpCdU6a77QmTtMAn6Ft3awA
oFSf7BwOqryOEYoxjMtBRc1lMEAK2bg2xkPr6rBJRpJFtFE+w9WCmw42z5MBANUFRG192r8C0FSp
gqOrWdVJU6t2Ki/46QCeNdHqg7YumnFNmvmntukbHvqvCQiW091XFdqgV+4AGkBIsWmiEGxWgM8m
xPqr3npIsNJuBgDbkAnKoInbwWdSA4KrNIub1+5zAZybw6/b4bhLgXZbTe8CJUXdX5yXBJvmexdN
+qpkjOIYFQYIsJmuZxckWDJ2KkCEvdWJUpDhir4XOKSBO50NUGww5wsBjHV2QoUcewNZMpduECWY
v1OQZEoKiGv0tFWmzXuT+UzogJe52Bc9EXvpOVGp+eYc0HkGeG5jnUx1iZl2lr9z4KKDGX2QBqUX
i6RoDQQJoKPXbP1ZkJUw/+LVcNZ9nV56DV7HENhzQrV12r6I1bxglPsZWITBa2OeOzka4XZgua15
ubE13E1bCkgvvPfCQeaQaliM4f6tPbUsnYHDzaVj266B8U6j44zQXHZL/BpiuPIJvhy9n6GFBbfd
KKJQE+jSvoQQ6YtG00nBvLWw6ixRzz7sujcX+2ZqCIvZ+wq2PZiM3QwC0kB7sKt5JJDLt63a0ecF
jIurIoeSJ1qzW6303mm7T5f9VQxNX0l1qqHrw5K1OU5nCtplJPQ82wSYWyHy+cAS7Wo3acKSpoXZ
L3oebRriH0hS1tlnC0fHXAfMv667rxDuv4D/hxv2dlnKZYu57MOkgwJrzQcl042k1p6ysp1FoiCh
wJzU5sEd6i0UU4N7w7/jUEUIITV3o0edX5glI0ObFnct5yWDNGpFhiEN1NEl05CxbmrJOJRoJjwd
eph0/EGRg+CTB9xPMsJP5BNuMlDZ4NdAcqLT99ecLIXBcAAKmqvUND0DGG+mYNYPJzbjjJnW6s8q
7BeHdMYgupsKjiAxqkdT4w5iwMTupmDfvUHZgy3VT07aw+cyvJD+CHUMJNWBkDIYvwoL9ZmjhmOh
QyPCKy4oHj8qx+VKV75kTPQVKRNAoZrYCdhbsZ2K/rzoRAp6oMsw5ARnh+A8+c49ijT4YgU/1teI
afqbuA2vHrJNTqevjQ69uG17hz3xV6HjMDn8NPHD6cUjKZP2bAjRkN3OjrmddZgm8fofg3RNRSM8
oW0aAnXwpvbid4JtO9eGyCKZY5LQ6UnqeH77okjuSBI8M0mekDE8/C/FvyR8CNNO7u+FchV/tnbU
4eydni8BXXBbh4TQZI1Hj8QQfxSnfKDXmiSRvY7LttHhorgyf2ekjayUY/2S7DKsmz0GuM2sc0lS
vHnTCgSQxhfCUluvmaKJ6bsCC4LHMJ/Q7WyDJv52dOZp6nbDLDnDEIaizhL3bbw3dEwKqRZP3pDo
lOXpEBVpqkQRq8pAys9MJ/7kOnLFc+/COvMyeOq1XGV8nCoDSC1mYMFfjUMdhYiMzJbHdCaA1AYY
36aMpAki11+WDnytJL9kq353+nFW61AYvxSGRUhIromiI2NoCI8tM5BAQJ6s9vLntPXMs0XSrEiH
EMsz7MFACk1a0JXhTDANwgvjUV/9BrnhoI57CZ8uvRldiIeFYJvy2mVf2J4eoRGhq+OLUUFkOV59
k7RMRwfScWhKkkOpA3Nosayt2bnnlR1en86EQ9cvi4wdqOXvoS1PDdk75YefDlk8opQ3rQ7ngYjz
hPMy2i+9+aOFVtwY7AsPeaPeXVZnUcbujEM5izSSyOZl6p3HvAy+lcNTRWTiMaOicjMlOUlR/R4X
rs+nKj+EPX9osQ1PMjQBJ5iWVqPRxLOcdyBFKBoNt4MAGPEVTYGR7BbQrI3tTjfKt29ob2nPhhWG
HIwdpLJNbew9w3CPAR67SCCn2UK1gxMTmamNOkcGDAaJtDy7jvGndNVwcKe13rWDpJ6Gva/HVkOW
yYFTyHpB6RTlsDndJMoj+eEJuxSG83yAeQrN4WYOF7JYeRmjPzd/2aF4Wkd64WaiETwl49u2NFic
JcF0a42MistMvbOtaDaryRyKJcJr4+JByPxq2JkWVYrcn7yLUTBdx+rzvpT+/DpUUr7xFKdD2Uqo
OKO1cetkVNHEqkfGUCiiQHgSiiwdeBvypsvZ0QANAq+NLypMhv1YOYekcI5iKudjzazpxi/GjwZr
xiR51LSrc7Wn6lroRTwBpMOSJEm0Fg4fT6/e9bn45CUHvhesZ8VcZpM5mCcK7jSZfrRYywf5Ktzq
FqWgyqUBfqyA3Zb5KXMBuCeAiCzgd1vIjimwL/kI8RcTFOVDX1sRtPi7JenhWPqaWo1R3Sgj+CFt
gFQ+41M+VhTdVGX9YHS8Qw1Rvq3psjx2RpdvrZQ+rWTo/KNoAk6w+LMg8tddTB2rKJcHCNxfbayj
PrjBDt7E1lJCWFsh3Lia5X088GtbG/Mzz2E5s/A2XkAUraW6CweufswTl4tUdDl1A6dgo//u5tnn
iUIifalIb9AP6LVf+Iq5JoV8K0v16Nhks5nSsdU9FAnbktU2D37i0GPDIE5kvG1sXSPEx/i7Caw7
tLJ3POUJJIfWqVdQvpOX76da1GCPOV5mh6bIku5xAm0r8i7w5CMBb/ybc/B7KtxXGq2/bJdZqbFi
ZOzafbs4V27nj+hBLjQuMzYJ5vQYWwnFllpgXvstznpkT/2A/Gkyi53p6PoTdhf7Nqt+urC60uyD
O8LNOfpZ09csx7shEwBeCYbkedjKOHlJsMQjA4kY0exQ0XA+MQPgWzhC6YO6MdTe9uZySGBuQpsd
YBWrj8Y713C19/7Ugd43X9JO4AksYp2WDWPKnpNT2jmdwVokWpG8WFomK/ZZuqTZGztClrVPXfng
qfi+qJ2H2nUOqcFTIU4k1SxWzIo3dvjJi1Q3sv8uFcsMsXyYQ4P3O3W4Rc4/Vq1L7WiUxIeR7tnR
MN+lVjsOFoqtcjZrBLvjfn6WMVEAKy/3abF+xWiGzWHZ1o08Zq5/sCiY61wGwUPufZus6ABcCN+6
fGYoTgVrRwK9csXPFUYKhQ4BEKrnZVElDkMN0XDsb4HmuGsOCtqEyXdlq+sys6SqE5MWdZLgky5Y
LylK2rYujIjtfgmGHoSF8WXUy++2Nm7yzrzUFaWL8xC7G6ZSt3NKdwUvoSihefjoxwL1lN/cpEVC
F6S66zqwlTSNuRp1jMgyc47GOH3quBPyN/TWFcsNUP5nR4fHJjeKqIbIni06vBl2DQ5rgrnqzqGR
cp8uXJiZqnoyfVpXDMwrh0V3plrLeEWgnm1dM/zds5hFhHMZ0/rK1fbV1D4dDmbVVqzumx00V4th
exqq+4bK49ok0YTKn5sSLR2ocHkVdFC9Jb6+lKc3CWg2kGL9GBIq6TK7wRDYb+UA3JpgIwHqe+96
FSF3f+pJUDuVcWusyyWUcC64Go8cmHYTJb+l8O8Gfz2pmBFGSh8GSRQB6LUM4cYEu/NCM9lwuLyM
QX/gpX3nAujxCHp1NbFnMAqYNcNHK+PIKWflcj+oTaFJv6QzT+tf9q9+EuX4uYAEKgYIvCZnRivQ
goiZbIiw6gPFT8RFmMsk1yimD7gs2S9yR+OP/HWS87MPiqgtGCNbSVIqf/xci52LKPDsibZFDZcD
Yu/nzt7jA73tIB1LRgrYu4EfZyjIRuOQgwYjV938F3tnD2LSTFgla4Syx4Ez5+r3qOHKBTdKtvSo
XuAuLfjLXPfPxwV5EEMlmrLFkqiOJSfzrELUMkJx+hNhzBmuc3SDXxmcZ8rolEChYtVsf6eQoBZE
KK+r+wZC1IMUxfq5E5Cj06r0p5XZYFD9SubwWGnItNa4KdnNCBV4RCSN89R8tFjrh624MTWo2kGs
tpl9HSBY89K6dSFax4QtDcIVTKQJnwyoVzG3tISpPRmde5KobxN0rKDisYGWHZR7wD91xuaMaTWN
b+Kg+cTYTPp/ArNl+QcVlnQPzkA+ZuFR1670oFi0FH5RyHWNyegz41PPYS+5sJvvEqIXYTxfABjf
JrB/9zC/neCb7kABN4j54G8tnvtancC11rAX6jtgh2s2mErDxGlpRiV0sfBLzEzwxlNAjQaz5nBl
f6KB5BIyuayW99zO//gQy6Wqv6gVRiXX3ZR0jAnIZnBGguQkOzqYZw4/nw6GiBAWOoSJ7hdmdnZ3
NCrt6ZsAlkvNUBt/aWpfvhEZY68cz7TIrHdVj80ZAJth6Kbr+29OvDyM0X/4i3mc/RDFvdPfOr3x
0cNzqzJo6AoH8TYZqLgajfL/4t/VfF5K+SATNovoaGSKEiSkfGM7F8EzB9pvve2ZxfAQ+gNw8Bol
3AK2jobhmo48OCx60wT51oFO78UaMVzbd8mwk9Drs5x/EP0homTFCt3O4X0XQLvbVXBaoN/b2n9w
oeHbkKMddDwT92uvcXnVMLj02FomGRfqQTP1/NF4MPbc9D4mDd1bo6GPl/1uabk5krdoHcaDBGqQ
AXeRERZ3BQS/guR3AUtmjfYbXO3K3H7y2l8l7bxpGzMhbx5qIgGSaECcsmg0oFuIDGSSFD4RAqOU
d5zqvnKiBWZSHBydNRjH7mbR6QNohM1EHKHl8gWczMwH/zBdaIcxbm4CAgysdZ8SnWjg42gQy6Xn
WKcd8H5CMkGO5eELS0GfzWKIzls85DopQZiVLkZBIbtOUQiF1VbnKsBy4y1mk1tULXuT6MXkeOee
KIbZ1x+OzmYYGLQxHc3nVOc2en++ks2BGYEQXkweG0Q85oBwf9/RIiN4xnVpeN8b0ynJ3W3Wxw95
qncwNSlqR13+zezzbMKR/7ov8KP4b/+ViOG/vs7TP/yfRYGOhdM0FCYzNsq1/hEKRRRoMnDXFkGb
FYqOfv6jiousiu8FthWEoWM57OD+kQpl/Wch9Qst2+W/8f5/1nm+939s84QXBvgBXeF4tBOGOjT6
L7Z5ys+mrhcjX/2UgscRKSV3oi/LtVFqgCDtR8cNo1kxcS6aTN2Ogqon2zf35BxBPz0GLFO+lu/Y
c5/WlVGo5xpnGXAgcYCG3ipectZcKg6E66lq5/GucDhG8GBCUNS4rJ0WGe+nAF9Q5zDldfrinlVD
VNoJjdSmFW8ZEq9MWbqTYtdmqpWkV/0dJyQfCSIwwynQizoIVR1dMNhpvluuC+okZg+wut5T1iIX
skY3v4U0voJq0cQOxV1akDJDLPg/SFrCURf+hKbxewqaXS7K9swrakef1jMYH+MBUlGQ6abhPDXN
pE5B78N9U4XsTekj/NJdz9/g2+BBtOTFTdnSaUTVNY3uFfCmQ7nqjpF9tWtr+9bGt4OIN3kW/D42
ozSP+QAcMGSg8gPNJPXQY95FNnIqLL/hJetemyUtWQHNu5oCn20J48ltObs1BQCvVtHjMacUwWb+
YmXxi5EW7x47jXGheWnt14Wgx/SlauEcwrC9IscaEKvRoZktWNkbg5naXLQQBtmrpOZiWw/+Y9VN
z1PL+Amd1tVjkUWnBEkybkbHOoToM02e63OmQPf5zHRGQhl0I45z4SXnMczeYomnoFP9n6K3+Qly
gcwxlUFCt4Gi7rjAabqOgJ0OevadV+ux5di/pA4n9ZbVzCz8I+aGXeIQi8i7kGp4fIW9DrBXkzhV
manfE7gBGnLuksA72UfnHCT9p08UftCZeBWw6VyJyetPVqlz84tO0Jtx+MfqCdWPOl7POPNPqUfN
YI6BDuD7Oorfk8lvdDg/W4rroOP6kw7uZyT4w4xzvIvYG1NaDzM3EfRH/0an4vxn1gqAVMsA3HGo
IlcLAgJMAY1WBsgOreuERMBwoClR2RAtsceGMwFY7bKu9DEn5cbRIoIY2egB37G5yRvjrtW6gtFB
CxVqhQFAtgcTJKgbSCHwjHHo942WHqhVfKRag7CmwCwtg/QBQ0InpwVYEGkCr7uCm3/9OtFDW9qo
AUoHRwqihSJO5jupnGnraQsDKRouHyyrKj6QDW/8U8cii0XYhaZBAMckj3q960qm7BfHudtFb8Gm
Af2T3oslCNNiFmUeCzNk7/u+znchi7SiLa6ic24tFmxzsHAmNxj5q4PNAi5PjL0S9sFhMUe6BOWN
YNmXvFc2hnaC4tD4Cu5+YK1npgya+4ahfC1EiN2RfgF2gLZeBnZsBRO9HixBRJHqGMemokJ1Yodo
6xApZ5e90crb2Ov2E9tGjnpM69k/DuwhKyN5K9hLlgVDT/aUq+5SYW9peAtiObrNnSBBJchu09RL
zlCvO8n5vQv2n07jbAv2oYVejNYjF7zVcrcyAFJkd2rpJeoIMRWyVa31ejV0QZwR3iHIZvdqAJ7a
gdbJs5UN2M4q6kZTtrWZ7JAfGpcO42fJNtf2dKxQL3gdxnGzXvkaevkrEpuvFPvgWckfqYa7v6o3
WXYfgV4dZ4V7GkomanqpbGrljV4zh3rhTDrjzXCZdyfjPtQr6RI9BLNHhmdJaj077K1l7x0chFU7
0Pa7ms12kmQnYuKHMjBPrriN4/kJQ9j96BVU1oI+FUN9iz3sZmJjzgzxJmaDznb2yeJKIfRqvc6y
c1uGIN9s3fWUwmQLH+DtP0r28p1PNwEE8cZbynFDQTNNd1+8vKDz2On3NdHkmiU/u36pl/4T2/+Z
UVALDUCxMj4PzQdoTgBewJbDR9pMf3I4gnjSbxmuMUQDNWbgaeCgzcz9CIHQQSIYEAkjZEJDE07i
8vVB3nwuYBc8S9xhk5HbpJ2+BXTDCiWHu5BMrQV1h4v209cohGknT42GI0LJP2X26hA0iCMXgsKA
pLAYC/gxLazLpzFpl8AA+OmlBqdhIIxc4xgjXEYSS+54QbSibwHmuR/hN9bSOuJPJcESRgV8RzZa
V37otoX76DX/AQfSCvKOcCF4y95Z3TaUPxZQI+Ho7GY+KC40SQ5VMk7OdwNlIqBNsjp7SaFPUiCD
ERpl5tlNDOduhlIxh/jQQ61giI0qn/ptjbP4XngEL7phUHdM2beacC8W7+R6EedYAzGMxbYmhIyE
lGlZMUyQMw0EjQ9Jk4E4bC0hkX+6+OSD+xzmJlwszhJQODSuhBsJlyOBUzZFSsFHhVigQSFrU27p
tw02bkSx8D2pSD7gVF+41LeYK8VxgQRCUHBnxwnu4gbdJawQBolDrOGhXva7AJpogFRKVxtzkwaN
YLNfzTrpkJICIbmMWlCuH2LopHJyn2mFRO0Ft7R0CA3gmNQYPLYabJJmDqOZMbWLuQiz9ytoJlfo
GPXh2WAuzXHawXw6cLx2Agb8HtnrxGShSRZbJu2vsVneVzLaFkGyTdEu70OS07Y+dh82eW75N9jN
sHXWUW/a6hgid5IDejPtO0a0Kk7uNHUOiEFUvHHzawZWngI80/NCpJosOZlyRwYIlwiZ26TNYQ6J
cKvdPKTQKOTRx2q+78mnpx0rplxH1i3FRL7p50NHQs+rsiPbvC/Xw32bAVj5xoDpkQQ8LcH2xlu7
15WZ66YhJU86bN+Tmhdiug9ZjhXpf2fuXLYTN4IA+isc7yF6PxaexTzt2MnxK86MNxwNaEAgHhYI
kL5gNvmB7LLMIl/h5L9ySwIMBnTskRfS8caWTKmL7uqu6q5bFE8zOuzNkl9PKYPf72eDL2pa/zQl
/57kxNMp+fihnXpz8vNTij/0ydd3ZgAByN8n2MxRBDL6xzpgaS0xXcocWCcdSfuHJnc30Y2PCwEC
6HN4zzqMgGHUu7Y09Tom/VmfELiHwsnemmq97QlgoF8ffplDHIgXcFDJ2RqyuT8Ab9GMSVaSDPR5
PLm8J2Xq9J4Np4Tl9odxAtCgD9lgBuFgAukA7pmc4zhJICB0ICGopntCrA1u0wgfyx6HF+54Rokp
6OtBp8cmDkCF5qDXoswsRRamMTEdwS6E95QxH44/J3bTNwTMYAqiIXUSEisEVYG/etePFhQpZX/D
FbRDSmi0B+thUh8wULkzEAwEiXFzdk/Ts46sMFLhRUg21FwIEjqcA2sOU2KkQ3Ycp/3fDJATVt/8
NBIEBdWtIpAU7FaCryAPVR8O7iScTQragsQCB3YwPItJzFFeABdGkzkgrvdJriKxZi4UjBl1erqC
xaA9qXAyXCFmaMLO0IWioRA3h6cBC7DuJqcOqI36wrnqCnvDpGrGeTdNLyXDbT6Dz5EIqaMzI6E2
EnoHSBL7rTqcf0ubwZnFafJ3pH8TT+wRle2PTxdCAWGl3ftoAwaBVmv+3BVWSD/GsEyEH5Iq1k2d
FE1HyCL1AYgRYY2kPcVLFJYoY2oSBmwCACWBqnzrsOq7b17Vp93PJuiSkBzP0EmpG0OVUdAmU2Gc
aLzS+zCmZ1THI/4pP9T53pt6H7LS0JexHyVX/iSm3svqiKfczc523pA7IfWjX/pQ8Qcti1LfJGP/
+Kg1iodTeYNOMBpugpNs+EdbznX2RtmbFH1A6PHCcZtPhppkE4kBo68q2QXFKSQBenlbNRu6zhFa
8uby2zi9yNtQ0CEVFLcu12XxM1sN8NoDuOXBZBoFremmBpYVu3eqEhxQxJPP2VKEoxuuam60dFMR
TkNzNEUhVFBRRXBmmSgHxQue0x8OqsFUGopjG5Yt4RK5CKVsqsFoGBrREg4/V1cNhuJQQ6K0Gjhf
iB6etN9sCOuMo+NVHQjqKzTdsjjerpKPlV1PLILRULAIumnmvLfqmQKVuGCpLz+zibZtqEQU82t7
DOgN3ea8PoNgfbtaNtElBkkwsqwanIZrG7ZObz/QEcgxYjCole0I+Ys9TuYvnRMwhiQGsfQlBrKv
I2gNx1ZUQ3dyVVdwKDxzeVA0Hdi2grmzVmNheyhgDk1HZ+qpbB94hQlRU1x+DCMfBViXzQnRbFAw
2jbJJlp3kWoZg+UCSWU7opRVlJUBpc8c1aFTbWvAZgdFZ2Om4hpgKi+lAeYF3bUUSxK2smunK5gu
kBNL8swq1geUvYTWl9pDFKCy7UaY0M6/avrUZk+wGpaKrZSdtKop4DE3sGwXMMHScph2qYEny0O7
oZkcjdVyu1u9CWFnM/YHuoDGFit0XhC7cj0ZA4B7LYtlwcpBeMEy+RnaWjvfpPeG7cztDnxijrve
+aEHVi7n7v2lu3naPj7Cq956TpzwXLSfefry+5utOTPziDdurjzkTMzy35ft25W8JWvVqNUfTwI/
8qIWJ8Mz0cu3/NUb4Ly/Q2LkhTVYtf4g8Ia13QAB01buDj2+3PHR1qtvGMVCWd44mCKLkwxJbfSt
dhF5ndjf9MTXDmhZUddszXaLG7Vc376OpF+ES71ffQRFWOEK2rqsqIsw9f/7vucbWs3PDKSyMs68
KBzNktqtFyUFkl6hNQ9/TqYP/9SGXrt27n31BwXS8EfLtus8+OpHfqtACPa2rJCTyGsj4yx6+Asl
PvxdII3pray0Cy9qUyys5ReIYXYtK+Y2mYz+/SMYegVimMLKillm5RcIwUMqKyQ7KnRYRHZQaG2e
f8zIrSxB/ZpyyJMDJiFfSmQFTAvF7bP369Dp7iywConu+7ftGU6eaIW+F735HwAA//8=</cx:binary>
              </cx:geoCache>
            </cx:geography>
          </cx:layoutPr>
        </cx:series>
      </cx:plotAreaRegion>
    </cx:plotArea>
    <cx:legend pos="r" align="min" overlay="0"/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3.xml"/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</xdr:row>
      <xdr:rowOff>0</xdr:rowOff>
    </xdr:from>
    <xdr:to>
      <xdr:col>22</xdr:col>
      <xdr:colOff>0</xdr:colOff>
      <xdr:row>31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533FEB6-CBCC-B4C9-3A4C-EF546A39E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11</xdr:col>
      <xdr:colOff>0</xdr:colOff>
      <xdr:row>31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0FAF528-77E5-EE74-499E-88BC2F98D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22</xdr:col>
      <xdr:colOff>0</xdr:colOff>
      <xdr:row>24</xdr:row>
      <xdr:rowOff>14288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97CD373A-5D03-065B-DBA6-7843E70DA2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82050" y="762000"/>
              <a:ext cx="7086600" cy="38242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20</xdr:col>
      <xdr:colOff>0</xdr:colOff>
      <xdr:row>20</xdr:row>
      <xdr:rowOff>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506A3BDB-634D-926B-7BB5-814618DA4D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72600" y="381000"/>
              <a:ext cx="5314950" cy="3619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20</xdr:row>
      <xdr:rowOff>0</xdr:rowOff>
    </xdr:from>
    <xdr:to>
      <xdr:col>20</xdr:col>
      <xdr:colOff>0</xdr:colOff>
      <xdr:row>40</xdr:row>
      <xdr:rowOff>5952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Graf 2">
              <a:extLst>
                <a:ext uri="{FF2B5EF4-FFF2-40B4-BE49-F238E27FC236}">
                  <a16:creationId xmlns:a16="http://schemas.microsoft.com/office/drawing/2014/main" id="{CBE28662-5984-4766-B461-B65B33E6EE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72600" y="4000500"/>
              <a:ext cx="5314950" cy="37683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5"/>
  <sheetViews>
    <sheetView showGridLines="0" tabSelected="1" zoomScaleNormal="100" workbookViewId="0">
      <selection activeCell="A16" sqref="A16"/>
    </sheetView>
  </sheetViews>
  <sheetFormatPr defaultColWidth="8.5703125" defaultRowHeight="15" x14ac:dyDescent="0.25"/>
  <cols>
    <col min="1" max="1" width="37.140625" customWidth="1"/>
    <col min="2" max="2" width="10.42578125" customWidth="1"/>
    <col min="3" max="22" width="10.28515625" customWidth="1"/>
  </cols>
  <sheetData>
    <row r="1" spans="1:23" ht="15" customHeight="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</row>
    <row r="2" spans="1:23" ht="15" customHeight="1" x14ac:dyDescent="0.25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</row>
    <row r="3" spans="1:23" ht="15" customHeight="1" x14ac:dyDescent="0.25">
      <c r="A3" s="2" t="s">
        <v>2</v>
      </c>
      <c r="B3" s="3">
        <v>2004</v>
      </c>
      <c r="C3" s="3">
        <v>2005</v>
      </c>
      <c r="D3" s="3">
        <v>2006</v>
      </c>
      <c r="E3" s="3">
        <v>2007</v>
      </c>
      <c r="F3" s="3">
        <v>2008</v>
      </c>
      <c r="G3" s="3">
        <v>2009</v>
      </c>
      <c r="H3" s="3">
        <v>2010</v>
      </c>
      <c r="I3" s="3">
        <v>2011</v>
      </c>
      <c r="J3" s="3">
        <v>2012</v>
      </c>
      <c r="K3" s="3">
        <v>2013</v>
      </c>
      <c r="L3" s="3">
        <v>2014</v>
      </c>
      <c r="M3" s="3">
        <v>2015</v>
      </c>
      <c r="N3" s="3">
        <v>2016</v>
      </c>
      <c r="O3" s="3">
        <v>2017</v>
      </c>
      <c r="P3" s="3">
        <v>2018</v>
      </c>
      <c r="Q3" s="3">
        <v>2019</v>
      </c>
      <c r="R3" s="3">
        <v>2020</v>
      </c>
      <c r="S3" s="3">
        <v>2021</v>
      </c>
      <c r="T3" s="3">
        <v>2022</v>
      </c>
      <c r="U3" s="3">
        <v>2023</v>
      </c>
      <c r="V3" s="3">
        <v>2024</v>
      </c>
      <c r="W3" s="4"/>
    </row>
    <row r="4" spans="1:23" ht="15" customHeight="1" x14ac:dyDescent="0.25">
      <c r="A4" s="5" t="s">
        <v>3</v>
      </c>
      <c r="B4" s="6">
        <v>461</v>
      </c>
      <c r="C4" s="6">
        <v>457</v>
      </c>
      <c r="D4" s="6">
        <v>478</v>
      </c>
      <c r="E4" s="6">
        <v>487</v>
      </c>
      <c r="F4" s="6">
        <v>491</v>
      </c>
      <c r="G4" s="6">
        <v>479</v>
      </c>
      <c r="H4" s="6">
        <v>477</v>
      </c>
      <c r="I4" s="6">
        <v>490</v>
      </c>
      <c r="J4" s="6">
        <v>502</v>
      </c>
      <c r="K4" s="6">
        <v>512</v>
      </c>
      <c r="L4" s="6">
        <v>509</v>
      </c>
      <c r="M4" s="6">
        <v>484</v>
      </c>
      <c r="N4" s="6">
        <v>485</v>
      </c>
      <c r="O4" s="6">
        <v>477</v>
      </c>
      <c r="P4" s="6">
        <v>477</v>
      </c>
      <c r="Q4" s="6">
        <v>481</v>
      </c>
      <c r="R4" s="6">
        <v>470</v>
      </c>
      <c r="S4" s="6">
        <v>463</v>
      </c>
      <c r="T4" s="6">
        <v>453</v>
      </c>
      <c r="U4" s="6">
        <v>477</v>
      </c>
      <c r="V4" s="6">
        <v>487</v>
      </c>
    </row>
    <row r="5" spans="1:23" ht="15" customHeight="1" x14ac:dyDescent="0.25">
      <c r="A5" s="5" t="s">
        <v>4</v>
      </c>
      <c r="B5" s="6">
        <v>5296</v>
      </c>
      <c r="C5" s="6">
        <v>5420</v>
      </c>
      <c r="D5" s="6">
        <v>5553</v>
      </c>
      <c r="E5" s="6">
        <v>5640</v>
      </c>
      <c r="F5" s="6">
        <v>5656</v>
      </c>
      <c r="G5" s="6">
        <v>5702</v>
      </c>
      <c r="H5" s="6">
        <v>5675</v>
      </c>
      <c r="I5" s="6">
        <v>5842</v>
      </c>
      <c r="J5" s="6">
        <v>6014</v>
      </c>
      <c r="K5" s="6">
        <v>6076</v>
      </c>
      <c r="L5" s="6">
        <v>6199</v>
      </c>
      <c r="M5" s="6">
        <v>6319</v>
      </c>
      <c r="N5" s="6">
        <v>6239</v>
      </c>
      <c r="O5" s="6">
        <v>6166</v>
      </c>
      <c r="P5" s="6">
        <v>6126</v>
      </c>
      <c r="Q5" s="6">
        <v>6228</v>
      </c>
      <c r="R5" s="6">
        <v>4828</v>
      </c>
      <c r="S5" s="6">
        <v>4821</v>
      </c>
      <c r="T5" s="6">
        <v>5587</v>
      </c>
      <c r="U5" s="6">
        <v>5774</v>
      </c>
      <c r="V5" s="6">
        <v>5952</v>
      </c>
    </row>
    <row r="6" spans="1:23" ht="15" customHeight="1" x14ac:dyDescent="0.25">
      <c r="A6" s="7" t="s">
        <v>5</v>
      </c>
      <c r="B6" s="6">
        <v>1673</v>
      </c>
      <c r="C6" s="6">
        <v>1691</v>
      </c>
      <c r="D6" s="6">
        <v>1793</v>
      </c>
      <c r="E6" s="6">
        <v>1814</v>
      </c>
      <c r="F6" s="6">
        <v>1855</v>
      </c>
      <c r="G6" s="6">
        <v>1833</v>
      </c>
      <c r="H6" s="6">
        <v>1828</v>
      </c>
      <c r="I6" s="6">
        <v>1868</v>
      </c>
      <c r="J6" s="6">
        <v>2009</v>
      </c>
      <c r="K6" s="6">
        <v>1973</v>
      </c>
      <c r="L6" s="6">
        <v>1992</v>
      </c>
      <c r="M6" s="6">
        <v>2065</v>
      </c>
      <c r="N6" s="6">
        <v>2138</v>
      </c>
      <c r="O6" s="6">
        <v>2071</v>
      </c>
      <c r="P6" s="6">
        <v>2085</v>
      </c>
      <c r="Q6" s="6">
        <v>2156</v>
      </c>
      <c r="R6" s="6">
        <v>2135</v>
      </c>
      <c r="S6" s="6">
        <v>2130</v>
      </c>
      <c r="T6" s="6">
        <v>2183</v>
      </c>
      <c r="U6" s="6">
        <v>2294</v>
      </c>
      <c r="V6" s="6">
        <v>2342</v>
      </c>
    </row>
    <row r="7" spans="1:23" ht="15" customHeight="1" x14ac:dyDescent="0.25">
      <c r="A7" s="7" t="s">
        <v>6</v>
      </c>
      <c r="B7" s="6">
        <v>3623</v>
      </c>
      <c r="C7" s="6">
        <v>3729</v>
      </c>
      <c r="D7" s="6">
        <v>3760</v>
      </c>
      <c r="E7" s="6">
        <v>3826</v>
      </c>
      <c r="F7" s="6">
        <v>3801</v>
      </c>
      <c r="G7" s="6">
        <v>3869</v>
      </c>
      <c r="H7" s="6">
        <v>3847</v>
      </c>
      <c r="I7" s="6">
        <v>3974</v>
      </c>
      <c r="J7" s="6">
        <v>4005</v>
      </c>
      <c r="K7" s="6">
        <v>4103</v>
      </c>
      <c r="L7" s="6">
        <v>4207</v>
      </c>
      <c r="M7" s="6">
        <v>4254</v>
      </c>
      <c r="N7" s="6">
        <v>4101</v>
      </c>
      <c r="O7" s="6">
        <v>4095</v>
      </c>
      <c r="P7" s="6">
        <v>4041</v>
      </c>
      <c r="Q7" s="6">
        <v>4072</v>
      </c>
      <c r="R7" s="6">
        <v>2693</v>
      </c>
      <c r="S7" s="6">
        <v>2691</v>
      </c>
      <c r="T7" s="6">
        <v>3404</v>
      </c>
      <c r="U7" s="6">
        <v>3480</v>
      </c>
      <c r="V7" s="6">
        <v>3610</v>
      </c>
    </row>
    <row r="8" spans="1:23" ht="15" customHeight="1" x14ac:dyDescent="0.25">
      <c r="A8" s="5" t="s">
        <v>7</v>
      </c>
      <c r="B8" s="6">
        <v>9002.5820000000003</v>
      </c>
      <c r="C8" s="6">
        <v>9132.39</v>
      </c>
      <c r="D8" s="6">
        <v>9763.1710000000003</v>
      </c>
      <c r="E8" s="6">
        <v>10362.195</v>
      </c>
      <c r="F8" s="6">
        <v>9586.7070000000003</v>
      </c>
      <c r="G8" s="6">
        <v>9660</v>
      </c>
      <c r="H8" s="6">
        <v>9308</v>
      </c>
      <c r="I8" s="6">
        <v>10018</v>
      </c>
      <c r="J8" s="6">
        <v>9577</v>
      </c>
      <c r="K8" s="6">
        <v>10490</v>
      </c>
      <c r="L8" s="6">
        <v>11651</v>
      </c>
      <c r="M8" s="6">
        <v>11768</v>
      </c>
      <c r="N8" s="6">
        <v>13071.769</v>
      </c>
      <c r="O8" s="6">
        <v>13485.898999999999</v>
      </c>
      <c r="P8" s="6">
        <v>14298.9</v>
      </c>
      <c r="Q8" s="6">
        <v>14692.977999999999</v>
      </c>
      <c r="R8" s="6">
        <v>6855.4530000000004</v>
      </c>
      <c r="S8" s="6">
        <v>6654.3289999999997</v>
      </c>
      <c r="T8" s="6">
        <v>11166</v>
      </c>
      <c r="U8" s="6">
        <v>12824</v>
      </c>
      <c r="V8" s="6">
        <v>13104</v>
      </c>
    </row>
    <row r="9" spans="1:23" ht="15" customHeight="1" x14ac:dyDescent="0.25">
      <c r="A9" s="8" t="s">
        <v>8</v>
      </c>
      <c r="B9" s="9">
        <v>882.00743750099798</v>
      </c>
      <c r="C9" s="9">
        <v>892.34980494605702</v>
      </c>
      <c r="D9" s="9">
        <v>951.88729337056202</v>
      </c>
      <c r="E9" s="9">
        <v>1003.8271035773701</v>
      </c>
      <c r="F9" s="9">
        <v>919.17450678313401</v>
      </c>
      <c r="G9" s="9">
        <v>920.74606738488706</v>
      </c>
      <c r="H9" s="9">
        <v>885.02247784044596</v>
      </c>
      <c r="I9" s="9">
        <v>954.52377381616895</v>
      </c>
      <c r="J9" s="9">
        <v>911.28931118631704</v>
      </c>
      <c r="K9" s="9">
        <v>998.040833475412</v>
      </c>
      <c r="L9" s="9">
        <v>1107.00619670733</v>
      </c>
      <c r="M9" s="9">
        <v>1116.34500600671</v>
      </c>
      <c r="N9" s="9">
        <v>1237.40108993941</v>
      </c>
      <c r="O9" s="9">
        <v>1273.5129976544699</v>
      </c>
      <c r="P9" s="9">
        <v>1345.6</v>
      </c>
      <c r="Q9" s="9">
        <v>1377.1</v>
      </c>
      <c r="R9" s="9">
        <v>640.70000000000005</v>
      </c>
      <c r="S9" s="9">
        <v>621.890897842134</v>
      </c>
      <c r="T9" s="9">
        <v>1031</v>
      </c>
      <c r="U9" s="9">
        <v>1177</v>
      </c>
      <c r="V9" s="9">
        <v>1201</v>
      </c>
    </row>
    <row r="25" spans="1:1" ht="15" customHeight="1" x14ac:dyDescent="0.25">
      <c r="A25" s="10"/>
    </row>
  </sheetData>
  <mergeCells count="1">
    <mergeCell ref="A2:V2"/>
  </mergeCells>
  <pageMargins left="0.7" right="0.7" top="0.78749999999999998" bottom="0.78749999999999998" header="0.511811023622047" footer="0.511811023622047"/>
  <pageSetup paperSize="9" scale="85" orientation="landscape" horizontalDpi="300" verticalDpi="300" r:id="rId1"/>
  <colBreaks count="1" manualBreakCount="1">
    <brk id="11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23"/>
  <sheetViews>
    <sheetView showGridLines="0" zoomScaleNormal="100" workbookViewId="0">
      <selection activeCell="D27" sqref="D27"/>
    </sheetView>
  </sheetViews>
  <sheetFormatPr defaultColWidth="8.85546875" defaultRowHeight="11.25" x14ac:dyDescent="0.2"/>
  <cols>
    <col min="1" max="1" width="37.140625" style="11" customWidth="1"/>
    <col min="2" max="7" width="10.7109375" style="11" customWidth="1"/>
    <col min="8" max="16384" width="8.85546875" style="11"/>
  </cols>
  <sheetData>
    <row r="1" spans="1:15" ht="15" customHeight="1" x14ac:dyDescent="0.25">
      <c r="A1" s="152" t="s">
        <v>38</v>
      </c>
      <c r="B1" s="152"/>
      <c r="C1" s="152"/>
      <c r="D1" s="152"/>
      <c r="E1" s="152"/>
      <c r="F1" s="152"/>
      <c r="G1" s="152"/>
      <c r="H1"/>
      <c r="I1"/>
      <c r="J1"/>
      <c r="K1"/>
      <c r="L1"/>
      <c r="M1"/>
    </row>
    <row r="2" spans="1:15" ht="15" customHeight="1" x14ac:dyDescent="0.25">
      <c r="A2" s="126" t="s">
        <v>58</v>
      </c>
      <c r="B2" s="126"/>
      <c r="C2" s="126"/>
      <c r="D2" s="126"/>
      <c r="E2" s="126"/>
      <c r="F2" s="126"/>
      <c r="G2" s="126"/>
      <c r="H2" s="12"/>
      <c r="I2" s="12"/>
      <c r="J2" s="12"/>
      <c r="K2" s="12"/>
      <c r="L2" s="12"/>
      <c r="M2" s="12"/>
      <c r="N2" s="12"/>
      <c r="O2" s="12"/>
    </row>
    <row r="3" spans="1:15" ht="15" customHeight="1" x14ac:dyDescent="0.2">
      <c r="A3" s="140" t="s">
        <v>2</v>
      </c>
      <c r="B3" s="146" t="s">
        <v>3</v>
      </c>
      <c r="C3" s="146"/>
      <c r="D3" s="147" t="s">
        <v>14</v>
      </c>
      <c r="E3" s="147"/>
      <c r="F3" s="148" t="s">
        <v>15</v>
      </c>
      <c r="G3" s="148"/>
    </row>
    <row r="4" spans="1:15" ht="15" customHeight="1" x14ac:dyDescent="0.25">
      <c r="A4" s="140"/>
      <c r="B4" s="66" t="s">
        <v>216</v>
      </c>
      <c r="C4" s="66" t="s">
        <v>57</v>
      </c>
      <c r="D4" s="66" t="s">
        <v>216</v>
      </c>
      <c r="E4" s="66" t="s">
        <v>57</v>
      </c>
      <c r="F4" s="66" t="s">
        <v>216</v>
      </c>
      <c r="G4" s="66" t="s">
        <v>57</v>
      </c>
    </row>
    <row r="5" spans="1:15" ht="15" customHeight="1" x14ac:dyDescent="0.25">
      <c r="A5" s="67" t="s">
        <v>40</v>
      </c>
      <c r="B5" s="63">
        <v>17</v>
      </c>
      <c r="C5" s="63">
        <v>15</v>
      </c>
      <c r="D5" s="63">
        <v>52</v>
      </c>
      <c r="E5" s="63">
        <v>55</v>
      </c>
      <c r="F5" s="63">
        <v>163</v>
      </c>
      <c r="G5" s="63">
        <v>141</v>
      </c>
    </row>
    <row r="6" spans="1:15" ht="15" customHeight="1" x14ac:dyDescent="0.25">
      <c r="A6" s="67" t="s">
        <v>41</v>
      </c>
      <c r="B6" s="63">
        <v>52</v>
      </c>
      <c r="C6" s="63">
        <v>49</v>
      </c>
      <c r="D6" s="63">
        <v>41</v>
      </c>
      <c r="E6" s="63">
        <v>42</v>
      </c>
      <c r="F6" s="63">
        <v>317</v>
      </c>
      <c r="G6" s="63">
        <v>311</v>
      </c>
    </row>
    <row r="7" spans="1:15" ht="15" customHeight="1" x14ac:dyDescent="0.25">
      <c r="A7" s="67" t="s">
        <v>42</v>
      </c>
      <c r="B7" s="63">
        <v>34</v>
      </c>
      <c r="C7" s="63">
        <v>34</v>
      </c>
      <c r="D7" s="63">
        <v>12</v>
      </c>
      <c r="E7" s="63">
        <v>11</v>
      </c>
      <c r="F7" s="63">
        <v>139</v>
      </c>
      <c r="G7" s="63">
        <v>140</v>
      </c>
    </row>
    <row r="8" spans="1:15" ht="15" customHeight="1" x14ac:dyDescent="0.25">
      <c r="A8" s="67" t="s">
        <v>43</v>
      </c>
      <c r="B8" s="63">
        <v>28</v>
      </c>
      <c r="C8" s="63">
        <v>26</v>
      </c>
      <c r="D8" s="63">
        <v>16</v>
      </c>
      <c r="E8" s="63">
        <v>16</v>
      </c>
      <c r="F8" s="63">
        <v>105</v>
      </c>
      <c r="G8" s="63">
        <v>103</v>
      </c>
    </row>
    <row r="9" spans="1:15" ht="15" customHeight="1" x14ac:dyDescent="0.25">
      <c r="A9" s="67" t="s">
        <v>44</v>
      </c>
      <c r="B9" s="63">
        <v>12</v>
      </c>
      <c r="C9" s="63">
        <v>11</v>
      </c>
      <c r="D9" s="63">
        <v>14</v>
      </c>
      <c r="E9" s="63">
        <v>14</v>
      </c>
      <c r="F9" s="63">
        <v>38</v>
      </c>
      <c r="G9" s="63">
        <v>42</v>
      </c>
    </row>
    <row r="10" spans="1:15" ht="15" customHeight="1" x14ac:dyDescent="0.25">
      <c r="A10" s="67" t="s">
        <v>45</v>
      </c>
      <c r="B10" s="63">
        <v>24</v>
      </c>
      <c r="C10" s="63">
        <v>23</v>
      </c>
      <c r="D10" s="63">
        <v>10</v>
      </c>
      <c r="E10" s="63">
        <v>15</v>
      </c>
      <c r="F10" s="63">
        <v>98</v>
      </c>
      <c r="G10" s="63">
        <v>97</v>
      </c>
    </row>
    <row r="11" spans="1:15" ht="15" customHeight="1" x14ac:dyDescent="0.25">
      <c r="A11" s="67" t="s">
        <v>46</v>
      </c>
      <c r="B11" s="63">
        <v>22</v>
      </c>
      <c r="C11" s="63">
        <v>22</v>
      </c>
      <c r="D11" s="63">
        <v>8</v>
      </c>
      <c r="E11" s="63">
        <v>9</v>
      </c>
      <c r="F11" s="63">
        <v>113</v>
      </c>
      <c r="G11" s="63">
        <v>111</v>
      </c>
    </row>
    <row r="12" spans="1:15" ht="15" customHeight="1" x14ac:dyDescent="0.25">
      <c r="A12" s="67" t="s">
        <v>47</v>
      </c>
      <c r="B12" s="63">
        <v>38</v>
      </c>
      <c r="C12" s="63">
        <v>38</v>
      </c>
      <c r="D12" s="63">
        <v>25</v>
      </c>
      <c r="E12" s="63">
        <v>26</v>
      </c>
      <c r="F12" s="63">
        <v>130</v>
      </c>
      <c r="G12" s="63">
        <v>138</v>
      </c>
    </row>
    <row r="13" spans="1:15" ht="15" customHeight="1" x14ac:dyDescent="0.25">
      <c r="A13" s="67" t="s">
        <v>48</v>
      </c>
      <c r="B13" s="63">
        <v>26</v>
      </c>
      <c r="C13" s="63">
        <v>29</v>
      </c>
      <c r="D13" s="63">
        <v>11</v>
      </c>
      <c r="E13" s="63">
        <v>13</v>
      </c>
      <c r="F13" s="63">
        <v>102</v>
      </c>
      <c r="G13" s="63">
        <v>108</v>
      </c>
    </row>
    <row r="14" spans="1:15" ht="15" customHeight="1" x14ac:dyDescent="0.25">
      <c r="A14" s="67" t="s">
        <v>49</v>
      </c>
      <c r="B14" s="63">
        <v>27</v>
      </c>
      <c r="C14" s="63">
        <v>27</v>
      </c>
      <c r="D14" s="63">
        <v>7</v>
      </c>
      <c r="E14" s="63">
        <v>8</v>
      </c>
      <c r="F14" s="63">
        <v>105</v>
      </c>
      <c r="G14" s="63">
        <v>102</v>
      </c>
    </row>
    <row r="15" spans="1:15" ht="15" customHeight="1" x14ac:dyDescent="0.25">
      <c r="A15" s="67" t="s">
        <v>50</v>
      </c>
      <c r="B15" s="63">
        <v>31</v>
      </c>
      <c r="C15" s="63">
        <v>30</v>
      </c>
      <c r="D15" s="63">
        <v>45</v>
      </c>
      <c r="E15" s="63">
        <v>42</v>
      </c>
      <c r="F15" s="63">
        <v>232</v>
      </c>
      <c r="G15" s="63">
        <v>213</v>
      </c>
    </row>
    <row r="16" spans="1:15" ht="15" customHeight="1" x14ac:dyDescent="0.25">
      <c r="A16" s="67" t="s">
        <v>51</v>
      </c>
      <c r="B16" s="63">
        <v>16</v>
      </c>
      <c r="C16" s="63">
        <v>16</v>
      </c>
      <c r="D16" s="63">
        <v>15</v>
      </c>
      <c r="E16" s="63">
        <v>16</v>
      </c>
      <c r="F16" s="63">
        <v>106</v>
      </c>
      <c r="G16" s="63">
        <v>103</v>
      </c>
    </row>
    <row r="17" spans="1:10" ht="15" customHeight="1" x14ac:dyDescent="0.25">
      <c r="A17" s="67" t="s">
        <v>52</v>
      </c>
      <c r="B17" s="63">
        <v>22</v>
      </c>
      <c r="C17" s="63">
        <v>22</v>
      </c>
      <c r="D17" s="63">
        <v>21</v>
      </c>
      <c r="E17" s="63">
        <v>20</v>
      </c>
      <c r="F17" s="63">
        <v>236</v>
      </c>
      <c r="G17" s="63">
        <v>227</v>
      </c>
      <c r="H17"/>
      <c r="I17"/>
      <c r="J17"/>
    </row>
    <row r="18" spans="1:10" ht="15" customHeight="1" x14ac:dyDescent="0.25">
      <c r="A18" s="70" t="s">
        <v>53</v>
      </c>
      <c r="B18" s="65">
        <v>32</v>
      </c>
      <c r="C18" s="65">
        <v>30</v>
      </c>
      <c r="D18" s="65">
        <v>21</v>
      </c>
      <c r="E18" s="65">
        <v>22</v>
      </c>
      <c r="F18" s="65">
        <v>135</v>
      </c>
      <c r="G18" s="65">
        <v>129</v>
      </c>
      <c r="H18"/>
      <c r="I18"/>
      <c r="J18"/>
    </row>
    <row r="19" spans="1:10" ht="15" x14ac:dyDescent="0.25">
      <c r="A19" s="70" t="s">
        <v>10</v>
      </c>
      <c r="B19" s="98">
        <f>SUM(B5:B18)</f>
        <v>381</v>
      </c>
      <c r="C19" s="98">
        <f t="shared" ref="C19:G19" si="0">SUM(C5:C18)</f>
        <v>372</v>
      </c>
      <c r="D19" s="98">
        <f t="shared" si="0"/>
        <v>298</v>
      </c>
      <c r="E19" s="98">
        <f t="shared" si="0"/>
        <v>309</v>
      </c>
      <c r="F19" s="98">
        <f t="shared" si="0"/>
        <v>2019</v>
      </c>
      <c r="G19" s="99">
        <f t="shared" si="0"/>
        <v>1965</v>
      </c>
      <c r="H19"/>
      <c r="I19"/>
      <c r="J19"/>
    </row>
    <row r="20" spans="1:10" ht="15" x14ac:dyDescent="0.25">
      <c r="A20" s="70" t="s">
        <v>228</v>
      </c>
      <c r="B20" s="98">
        <f>AVERAGE(B5:B18)</f>
        <v>27.214285714285715</v>
      </c>
      <c r="C20" s="98">
        <f t="shared" ref="C20:G20" si="1">AVERAGE(C5:C18)</f>
        <v>26.571428571428573</v>
      </c>
      <c r="D20" s="98">
        <f t="shared" si="1"/>
        <v>21.285714285714285</v>
      </c>
      <c r="E20" s="98">
        <f t="shared" si="1"/>
        <v>22.071428571428573</v>
      </c>
      <c r="F20" s="98">
        <f t="shared" si="1"/>
        <v>144.21428571428572</v>
      </c>
      <c r="G20" s="99">
        <f t="shared" si="1"/>
        <v>140.35714285714286</v>
      </c>
      <c r="H20"/>
      <c r="I20"/>
      <c r="J20"/>
    </row>
    <row r="21" spans="1:10" ht="15" x14ac:dyDescent="0.25">
      <c r="H21"/>
      <c r="I21"/>
      <c r="J21"/>
    </row>
    <row r="22" spans="1:10" ht="15" x14ac:dyDescent="0.25">
      <c r="H22"/>
      <c r="I22"/>
      <c r="J22"/>
    </row>
    <row r="23" spans="1:10" ht="15" x14ac:dyDescent="0.25">
      <c r="H23"/>
      <c r="I23"/>
      <c r="J23"/>
    </row>
  </sheetData>
  <mergeCells count="5">
    <mergeCell ref="A2:G2"/>
    <mergeCell ref="A3:A4"/>
    <mergeCell ref="B3:C3"/>
    <mergeCell ref="D3:E3"/>
    <mergeCell ref="F3:G3"/>
  </mergeCells>
  <pageMargins left="0.7" right="0.7" top="0.78749999999999998" bottom="0.78749999999999998" header="0.511811023622047" footer="0.511811023622047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22"/>
  <sheetViews>
    <sheetView showGridLines="0" zoomScaleNormal="100" workbookViewId="0">
      <selection activeCell="D27" sqref="D27"/>
    </sheetView>
  </sheetViews>
  <sheetFormatPr defaultColWidth="8.85546875" defaultRowHeight="11.25" x14ac:dyDescent="0.2"/>
  <cols>
    <col min="1" max="1" width="37.140625" style="11" customWidth="1"/>
    <col min="2" max="9" width="10.7109375" style="11" customWidth="1"/>
    <col min="10" max="16384" width="8.85546875" style="11"/>
  </cols>
  <sheetData>
    <row r="1" spans="1:15" ht="15" customHeight="1" x14ac:dyDescent="0.25">
      <c r="A1" s="152" t="s">
        <v>38</v>
      </c>
      <c r="B1" s="152"/>
      <c r="C1" s="152"/>
      <c r="D1" s="152"/>
      <c r="E1" s="152"/>
      <c r="F1" s="152"/>
      <c r="G1" s="152"/>
      <c r="H1" s="125"/>
      <c r="I1" s="125"/>
      <c r="J1"/>
      <c r="K1"/>
      <c r="L1"/>
      <c r="M1"/>
    </row>
    <row r="2" spans="1:15" ht="15" customHeight="1" x14ac:dyDescent="0.25">
      <c r="A2" s="127" t="s">
        <v>59</v>
      </c>
      <c r="B2" s="127"/>
      <c r="C2" s="127"/>
      <c r="D2" s="127"/>
      <c r="E2" s="127"/>
      <c r="F2" s="127"/>
      <c r="G2" s="127"/>
      <c r="H2" s="127"/>
      <c r="I2" s="127"/>
      <c r="J2" s="12"/>
      <c r="K2" s="12"/>
      <c r="L2" s="12"/>
      <c r="M2" s="12"/>
      <c r="N2" s="12"/>
      <c r="O2" s="12"/>
    </row>
    <row r="3" spans="1:15" ht="30" customHeight="1" x14ac:dyDescent="0.2">
      <c r="A3" s="140" t="s">
        <v>2</v>
      </c>
      <c r="B3" s="144" t="s">
        <v>16</v>
      </c>
      <c r="C3" s="144"/>
      <c r="D3" s="144" t="s">
        <v>18</v>
      </c>
      <c r="E3" s="144"/>
      <c r="F3" s="144" t="s">
        <v>55</v>
      </c>
      <c r="G3" s="144"/>
      <c r="H3" s="144" t="s">
        <v>56</v>
      </c>
      <c r="I3" s="144"/>
    </row>
    <row r="4" spans="1:15" ht="15" customHeight="1" x14ac:dyDescent="0.25">
      <c r="A4" s="140"/>
      <c r="B4" s="66" t="s">
        <v>216</v>
      </c>
      <c r="C4" s="66" t="s">
        <v>57</v>
      </c>
      <c r="D4" s="66" t="s">
        <v>216</v>
      </c>
      <c r="E4" s="66" t="s">
        <v>57</v>
      </c>
      <c r="F4" s="66" t="s">
        <v>216</v>
      </c>
      <c r="G4" s="66" t="s">
        <v>57</v>
      </c>
      <c r="H4" s="66" t="s">
        <v>216</v>
      </c>
      <c r="I4" s="66" t="s">
        <v>57</v>
      </c>
    </row>
    <row r="5" spans="1:15" ht="15" customHeight="1" x14ac:dyDescent="0.25">
      <c r="A5" s="62" t="s">
        <v>40</v>
      </c>
      <c r="B5" s="68">
        <v>363</v>
      </c>
      <c r="C5" s="68">
        <v>289</v>
      </c>
      <c r="D5" s="68">
        <v>3460844</v>
      </c>
      <c r="E5" s="68">
        <v>3105521</v>
      </c>
      <c r="F5" s="68">
        <v>1332</v>
      </c>
      <c r="G5" s="68">
        <v>656</v>
      </c>
      <c r="H5" s="68">
        <v>167520</v>
      </c>
      <c r="I5" s="68">
        <v>150115</v>
      </c>
    </row>
    <row r="6" spans="1:15" ht="15" customHeight="1" x14ac:dyDescent="0.25">
      <c r="A6" s="62" t="s">
        <v>41</v>
      </c>
      <c r="B6" s="68">
        <v>488</v>
      </c>
      <c r="C6" s="68">
        <v>452</v>
      </c>
      <c r="D6" s="68">
        <v>1022376</v>
      </c>
      <c r="E6" s="68">
        <v>983099</v>
      </c>
      <c r="F6" s="68">
        <v>1727</v>
      </c>
      <c r="G6" s="68">
        <v>2020</v>
      </c>
      <c r="H6" s="68">
        <v>178556</v>
      </c>
      <c r="I6" s="68">
        <v>174779</v>
      </c>
    </row>
    <row r="7" spans="1:15" ht="15" customHeight="1" x14ac:dyDescent="0.25">
      <c r="A7" s="62" t="s">
        <v>42</v>
      </c>
      <c r="B7" s="68">
        <v>202</v>
      </c>
      <c r="C7" s="68">
        <v>222</v>
      </c>
      <c r="D7" s="68">
        <v>579722</v>
      </c>
      <c r="E7" s="68">
        <v>562748</v>
      </c>
      <c r="F7" s="68">
        <v>653</v>
      </c>
      <c r="G7" s="68">
        <v>633</v>
      </c>
      <c r="H7" s="68">
        <v>85623</v>
      </c>
      <c r="I7" s="68">
        <v>83851</v>
      </c>
    </row>
    <row r="8" spans="1:15" ht="15" customHeight="1" x14ac:dyDescent="0.25">
      <c r="A8" s="62" t="s">
        <v>43</v>
      </c>
      <c r="B8" s="68">
        <v>225</v>
      </c>
      <c r="C8" s="68">
        <v>197</v>
      </c>
      <c r="D8" s="68">
        <v>348642</v>
      </c>
      <c r="E8" s="68">
        <v>354788</v>
      </c>
      <c r="F8" s="68">
        <v>569</v>
      </c>
      <c r="G8" s="68">
        <v>491</v>
      </c>
      <c r="H8" s="68">
        <v>52704</v>
      </c>
      <c r="I8" s="68">
        <v>47965</v>
      </c>
    </row>
    <row r="9" spans="1:15" ht="15" customHeight="1" x14ac:dyDescent="0.25">
      <c r="A9" s="62" t="s">
        <v>44</v>
      </c>
      <c r="B9" s="68">
        <v>96</v>
      </c>
      <c r="C9" s="68">
        <v>96</v>
      </c>
      <c r="D9" s="68">
        <v>302507</v>
      </c>
      <c r="E9" s="68">
        <v>286253</v>
      </c>
      <c r="F9" s="68">
        <v>270</v>
      </c>
      <c r="G9" s="68">
        <v>226</v>
      </c>
      <c r="H9" s="68">
        <v>20018</v>
      </c>
      <c r="I9" s="68">
        <v>19329</v>
      </c>
    </row>
    <row r="10" spans="1:15" ht="15" customHeight="1" x14ac:dyDescent="0.25">
      <c r="A10" s="62" t="s">
        <v>45</v>
      </c>
      <c r="B10" s="68">
        <v>171</v>
      </c>
      <c r="C10" s="68">
        <v>145</v>
      </c>
      <c r="D10" s="68">
        <v>456218</v>
      </c>
      <c r="E10" s="68">
        <v>503962</v>
      </c>
      <c r="F10" s="68">
        <v>543</v>
      </c>
      <c r="G10" s="68">
        <v>400</v>
      </c>
      <c r="H10" s="68">
        <v>33764</v>
      </c>
      <c r="I10" s="68">
        <v>25324</v>
      </c>
    </row>
    <row r="11" spans="1:15" ht="15" customHeight="1" x14ac:dyDescent="0.25">
      <c r="A11" s="62" t="s">
        <v>46</v>
      </c>
      <c r="B11" s="68">
        <v>171</v>
      </c>
      <c r="C11" s="68">
        <v>170</v>
      </c>
      <c r="D11" s="68">
        <v>319434</v>
      </c>
      <c r="E11" s="68">
        <v>304892</v>
      </c>
      <c r="F11" s="68">
        <v>502</v>
      </c>
      <c r="G11" s="68">
        <v>473</v>
      </c>
      <c r="H11" s="68">
        <v>68014</v>
      </c>
      <c r="I11" s="68">
        <v>60384</v>
      </c>
    </row>
    <row r="12" spans="1:15" ht="15" customHeight="1" x14ac:dyDescent="0.25">
      <c r="A12" s="62" t="s">
        <v>47</v>
      </c>
      <c r="B12" s="68">
        <v>294</v>
      </c>
      <c r="C12" s="68">
        <v>244</v>
      </c>
      <c r="D12" s="68">
        <v>442405</v>
      </c>
      <c r="E12" s="68">
        <v>374873</v>
      </c>
      <c r="F12" s="68">
        <v>957</v>
      </c>
      <c r="G12" s="68">
        <v>730</v>
      </c>
      <c r="H12" s="68">
        <v>38950</v>
      </c>
      <c r="I12" s="68">
        <v>43454</v>
      </c>
    </row>
    <row r="13" spans="1:15" ht="15" customHeight="1" x14ac:dyDescent="0.25">
      <c r="A13" s="62" t="s">
        <v>48</v>
      </c>
      <c r="B13" s="68">
        <v>233</v>
      </c>
      <c r="C13" s="68">
        <v>224</v>
      </c>
      <c r="D13" s="68">
        <v>340504</v>
      </c>
      <c r="E13" s="68">
        <v>357738</v>
      </c>
      <c r="F13" s="68">
        <v>555</v>
      </c>
      <c r="G13" s="68">
        <v>426</v>
      </c>
      <c r="H13" s="68">
        <v>58327</v>
      </c>
      <c r="I13" s="68">
        <v>59745</v>
      </c>
    </row>
    <row r="14" spans="1:15" ht="15" customHeight="1" x14ac:dyDescent="0.25">
      <c r="A14" s="62" t="s">
        <v>49</v>
      </c>
      <c r="B14" s="68">
        <v>183</v>
      </c>
      <c r="C14" s="68">
        <v>191</v>
      </c>
      <c r="D14" s="68">
        <v>243475</v>
      </c>
      <c r="E14" s="68">
        <v>266554</v>
      </c>
      <c r="F14" s="68">
        <v>686</v>
      </c>
      <c r="G14" s="68">
        <v>689</v>
      </c>
      <c r="H14" s="68">
        <v>46441</v>
      </c>
      <c r="I14" s="68">
        <v>47167</v>
      </c>
    </row>
    <row r="15" spans="1:15" ht="15" customHeight="1" x14ac:dyDescent="0.25">
      <c r="A15" s="62" t="s">
        <v>50</v>
      </c>
      <c r="B15" s="68">
        <v>333</v>
      </c>
      <c r="C15" s="68">
        <v>338</v>
      </c>
      <c r="D15" s="68">
        <v>1138954</v>
      </c>
      <c r="E15" s="68">
        <v>1223681</v>
      </c>
      <c r="F15" s="68">
        <v>1150</v>
      </c>
      <c r="G15" s="68">
        <v>822</v>
      </c>
      <c r="H15" s="68">
        <v>189194</v>
      </c>
      <c r="I15" s="68">
        <v>141519</v>
      </c>
    </row>
    <row r="16" spans="1:15" ht="15" customHeight="1" x14ac:dyDescent="0.25">
      <c r="A16" s="62" t="s">
        <v>51</v>
      </c>
      <c r="B16" s="68">
        <v>174</v>
      </c>
      <c r="C16" s="68">
        <v>192</v>
      </c>
      <c r="D16" s="68">
        <v>396676</v>
      </c>
      <c r="E16" s="68">
        <v>446663</v>
      </c>
      <c r="F16" s="68">
        <v>584</v>
      </c>
      <c r="G16" s="68">
        <v>650</v>
      </c>
      <c r="H16" s="68">
        <v>92595</v>
      </c>
      <c r="I16" s="68">
        <v>169341</v>
      </c>
    </row>
    <row r="17" spans="1:9" ht="15" customHeight="1" x14ac:dyDescent="0.25">
      <c r="A17" s="62" t="s">
        <v>52</v>
      </c>
      <c r="B17" s="68">
        <v>183</v>
      </c>
      <c r="C17" s="68">
        <v>193</v>
      </c>
      <c r="D17" s="68">
        <v>722779</v>
      </c>
      <c r="E17" s="68">
        <v>877420</v>
      </c>
      <c r="F17" s="68">
        <v>556</v>
      </c>
      <c r="G17" s="68">
        <v>687</v>
      </c>
      <c r="H17" s="68">
        <v>66633</v>
      </c>
      <c r="I17" s="68">
        <v>219453</v>
      </c>
    </row>
    <row r="18" spans="1:9" ht="15" customHeight="1" x14ac:dyDescent="0.25">
      <c r="A18" s="64" t="s">
        <v>53</v>
      </c>
      <c r="B18" s="71">
        <v>225</v>
      </c>
      <c r="C18" s="71">
        <v>243</v>
      </c>
      <c r="D18" s="71">
        <v>736532</v>
      </c>
      <c r="E18" s="71">
        <v>628546</v>
      </c>
      <c r="F18" s="71">
        <v>777</v>
      </c>
      <c r="G18" s="71">
        <v>967</v>
      </c>
      <c r="H18" s="71">
        <v>89978</v>
      </c>
      <c r="I18" s="71">
        <v>124744</v>
      </c>
    </row>
    <row r="19" spans="1:9" ht="15" customHeight="1" x14ac:dyDescent="0.2">
      <c r="A19" s="70" t="s">
        <v>10</v>
      </c>
      <c r="B19" s="98">
        <f>SUM(B5:B18)</f>
        <v>3341</v>
      </c>
      <c r="C19" s="98">
        <f t="shared" ref="C19:G19" si="0">SUM(C5:C18)</f>
        <v>3196</v>
      </c>
      <c r="D19" s="98">
        <f t="shared" si="0"/>
        <v>10511068</v>
      </c>
      <c r="E19" s="98">
        <f t="shared" si="0"/>
        <v>10276738</v>
      </c>
      <c r="F19" s="98">
        <f t="shared" si="0"/>
        <v>10861</v>
      </c>
      <c r="G19" s="99">
        <f t="shared" si="0"/>
        <v>9870</v>
      </c>
      <c r="H19" s="99">
        <f t="shared" ref="H19" si="1">SUM(H5:H18)</f>
        <v>1188317</v>
      </c>
      <c r="I19" s="99">
        <f t="shared" ref="I19" si="2">SUM(I5:I18)</f>
        <v>1367170</v>
      </c>
    </row>
    <row r="20" spans="1:9" ht="15" customHeight="1" x14ac:dyDescent="0.2">
      <c r="A20" s="70" t="s">
        <v>228</v>
      </c>
      <c r="B20" s="98">
        <f>AVERAGE(B5:B18)</f>
        <v>238.64285714285714</v>
      </c>
      <c r="C20" s="98">
        <f t="shared" ref="C20:G20" si="3">AVERAGE(C5:C18)</f>
        <v>228.28571428571428</v>
      </c>
      <c r="D20" s="98">
        <f t="shared" si="3"/>
        <v>750790.57142857148</v>
      </c>
      <c r="E20" s="98">
        <f t="shared" si="3"/>
        <v>734052.71428571432</v>
      </c>
      <c r="F20" s="98">
        <f t="shared" si="3"/>
        <v>775.78571428571433</v>
      </c>
      <c r="G20" s="99">
        <f t="shared" si="3"/>
        <v>705</v>
      </c>
      <c r="H20" s="99">
        <f t="shared" ref="H20:I20" si="4">AVERAGE(H5:H18)</f>
        <v>84879.78571428571</v>
      </c>
      <c r="I20" s="99">
        <f t="shared" si="4"/>
        <v>97655</v>
      </c>
    </row>
    <row r="22" spans="1:9" ht="15" customHeight="1" x14ac:dyDescent="0.2">
      <c r="H22" s="11" t="s">
        <v>60</v>
      </c>
    </row>
  </sheetData>
  <mergeCells count="6">
    <mergeCell ref="A2:I2"/>
    <mergeCell ref="A3:A4"/>
    <mergeCell ref="B3:C3"/>
    <mergeCell ref="D3:E3"/>
    <mergeCell ref="F3:G3"/>
    <mergeCell ref="H3:I3"/>
  </mergeCells>
  <pageMargins left="0.7" right="0.7" top="0.78749999999999998" bottom="0.78749999999999998" header="0.511811023622047" footer="0.511811023622047"/>
  <pageSetup paperSize="9" scale="9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62"/>
  <sheetViews>
    <sheetView showGridLines="0" zoomScaleNormal="100" workbookViewId="0">
      <selection activeCell="D27" sqref="D27"/>
    </sheetView>
  </sheetViews>
  <sheetFormatPr defaultColWidth="8.85546875" defaultRowHeight="15" x14ac:dyDescent="0.25"/>
  <cols>
    <col min="1" max="1" width="5.85546875" style="73" customWidth="1"/>
    <col min="2" max="2" width="49.140625" style="74" customWidth="1"/>
    <col min="3" max="3" width="10.7109375" style="75" customWidth="1"/>
    <col min="4" max="4" width="16.85546875" style="75" bestFit="1" customWidth="1"/>
    <col min="5" max="11" width="9.28515625" style="76" customWidth="1"/>
    <col min="12" max="13" width="8.85546875" style="76"/>
    <col min="14" max="15" width="9" customWidth="1"/>
    <col min="16" max="16382" width="8.85546875" style="76"/>
    <col min="16383" max="16384" width="11.28515625" style="76" customWidth="1"/>
  </cols>
  <sheetData>
    <row r="1" spans="1:13" ht="15" customHeight="1" x14ac:dyDescent="0.25">
      <c r="A1" s="152" t="s">
        <v>61</v>
      </c>
      <c r="B1" s="152"/>
      <c r="C1" s="152"/>
      <c r="D1" s="152"/>
      <c r="E1" s="152"/>
      <c r="F1" s="152"/>
      <c r="G1" s="152"/>
      <c r="H1"/>
      <c r="I1"/>
      <c r="J1"/>
      <c r="K1"/>
    </row>
    <row r="2" spans="1:13" ht="15" customHeight="1" x14ac:dyDescent="0.25">
      <c r="A2" s="12" t="s">
        <v>62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30" customHeight="1" x14ac:dyDescent="0.25">
      <c r="A3" s="107" t="s">
        <v>233</v>
      </c>
      <c r="B3" s="107" t="s">
        <v>234</v>
      </c>
      <c r="C3" s="123">
        <v>2024</v>
      </c>
      <c r="D3" s="108" t="s">
        <v>229</v>
      </c>
      <c r="E3" s="106"/>
      <c r="F3"/>
      <c r="G3"/>
      <c r="H3"/>
      <c r="I3"/>
    </row>
    <row r="4" spans="1:13" ht="15" customHeight="1" x14ac:dyDescent="0.25">
      <c r="A4" s="120" t="s">
        <v>63</v>
      </c>
      <c r="B4" s="120" t="s">
        <v>64</v>
      </c>
      <c r="C4" s="79">
        <v>1233360</v>
      </c>
      <c r="D4" s="102">
        <f t="shared" ref="D4:D35" si="0">C4/SUM($C$4:$C$32,$C$33:$C$61)*100</f>
        <v>14.572496504153367</v>
      </c>
      <c r="E4" s="77"/>
    </row>
    <row r="5" spans="1:13" ht="15" customHeight="1" x14ac:dyDescent="0.25">
      <c r="A5" s="78" t="s">
        <v>67</v>
      </c>
      <c r="B5" s="78" t="s">
        <v>68</v>
      </c>
      <c r="C5" s="79">
        <v>542534</v>
      </c>
      <c r="D5" s="103">
        <f t="shared" si="0"/>
        <v>6.4101923350719527</v>
      </c>
      <c r="E5" s="77"/>
    </row>
    <row r="6" spans="1:13" ht="15" customHeight="1" x14ac:dyDescent="0.25">
      <c r="A6" s="78" t="s">
        <v>71</v>
      </c>
      <c r="B6" s="78" t="s">
        <v>72</v>
      </c>
      <c r="C6" s="79">
        <v>457471</v>
      </c>
      <c r="D6" s="103">
        <f t="shared" si="0"/>
        <v>5.4051489818475913</v>
      </c>
      <c r="E6" s="77"/>
    </row>
    <row r="7" spans="1:13" ht="15" customHeight="1" x14ac:dyDescent="0.25">
      <c r="A7" s="78" t="s">
        <v>75</v>
      </c>
      <c r="B7" s="78" t="s">
        <v>80</v>
      </c>
      <c r="C7" s="79">
        <v>394550</v>
      </c>
      <c r="D7" s="103">
        <f t="shared" si="0"/>
        <v>4.6617196079925654</v>
      </c>
      <c r="E7" s="77"/>
    </row>
    <row r="8" spans="1:13" ht="15" customHeight="1" x14ac:dyDescent="0.25">
      <c r="A8" s="78" t="s">
        <v>79</v>
      </c>
      <c r="B8" s="78" t="s">
        <v>76</v>
      </c>
      <c r="C8" s="79">
        <v>366975</v>
      </c>
      <c r="D8" s="103">
        <f t="shared" si="0"/>
        <v>4.3359132002105483</v>
      </c>
      <c r="E8" s="77"/>
    </row>
    <row r="9" spans="1:13" ht="15" customHeight="1" x14ac:dyDescent="0.25">
      <c r="A9" s="78" t="s">
        <v>83</v>
      </c>
      <c r="B9" s="80" t="s">
        <v>96</v>
      </c>
      <c r="C9" s="79">
        <v>350000</v>
      </c>
      <c r="D9" s="103">
        <f t="shared" si="0"/>
        <v>4.1353487841779186</v>
      </c>
      <c r="E9" s="77"/>
    </row>
    <row r="10" spans="1:13" ht="15" customHeight="1" x14ac:dyDescent="0.25">
      <c r="A10" s="78" t="s">
        <v>87</v>
      </c>
      <c r="B10" s="78" t="s">
        <v>88</v>
      </c>
      <c r="C10" s="79">
        <v>323946</v>
      </c>
      <c r="D10" s="103">
        <f t="shared" si="0"/>
        <v>3.8275134206837147</v>
      </c>
      <c r="E10" s="77"/>
    </row>
    <row r="11" spans="1:13" ht="15" customHeight="1" x14ac:dyDescent="0.25">
      <c r="A11" s="78" t="s">
        <v>91</v>
      </c>
      <c r="B11" s="78" t="s">
        <v>84</v>
      </c>
      <c r="C11" s="79">
        <v>279679</v>
      </c>
      <c r="D11" s="103">
        <f t="shared" si="0"/>
        <v>3.3044863217431324</v>
      </c>
      <c r="E11" s="77"/>
    </row>
    <row r="12" spans="1:13" ht="15" customHeight="1" x14ac:dyDescent="0.25">
      <c r="A12" s="78" t="s">
        <v>95</v>
      </c>
      <c r="B12" s="78" t="s">
        <v>92</v>
      </c>
      <c r="C12" s="79">
        <v>242958</v>
      </c>
      <c r="D12" s="103">
        <f t="shared" si="0"/>
        <v>2.8706173425894255</v>
      </c>
      <c r="E12" s="77"/>
    </row>
    <row r="13" spans="1:13" ht="15" customHeight="1" x14ac:dyDescent="0.25">
      <c r="A13" s="78" t="s">
        <v>99</v>
      </c>
      <c r="B13" s="78" t="s">
        <v>217</v>
      </c>
      <c r="C13" s="79">
        <v>224413</v>
      </c>
      <c r="D13" s="103">
        <f t="shared" si="0"/>
        <v>2.6515029334391982</v>
      </c>
      <c r="E13" s="77"/>
    </row>
    <row r="14" spans="1:13" ht="15" customHeight="1" x14ac:dyDescent="0.25">
      <c r="A14" s="78" t="s">
        <v>103</v>
      </c>
      <c r="B14" s="78" t="s">
        <v>112</v>
      </c>
      <c r="C14" s="79">
        <v>189682</v>
      </c>
      <c r="D14" s="103">
        <f t="shared" si="0"/>
        <v>2.2411463659441031</v>
      </c>
      <c r="E14" s="77"/>
    </row>
    <row r="15" spans="1:13" ht="15" customHeight="1" x14ac:dyDescent="0.25">
      <c r="A15" s="78" t="s">
        <v>107</v>
      </c>
      <c r="B15" s="78" t="s">
        <v>104</v>
      </c>
      <c r="C15" s="79">
        <v>184510</v>
      </c>
      <c r="D15" s="103">
        <f t="shared" si="0"/>
        <v>2.1800377261961943</v>
      </c>
      <c r="E15" s="77"/>
    </row>
    <row r="16" spans="1:13" ht="15" customHeight="1" x14ac:dyDescent="0.25">
      <c r="A16" s="78" t="s">
        <v>111</v>
      </c>
      <c r="B16" s="78" t="s">
        <v>218</v>
      </c>
      <c r="C16" s="79">
        <v>177747</v>
      </c>
      <c r="D16" s="103">
        <f t="shared" si="0"/>
        <v>2.1001309724036363</v>
      </c>
      <c r="E16" s="77"/>
    </row>
    <row r="17" spans="1:5" ht="15" customHeight="1" x14ac:dyDescent="0.25">
      <c r="A17" s="78" t="s">
        <v>115</v>
      </c>
      <c r="B17" s="78" t="s">
        <v>116</v>
      </c>
      <c r="C17" s="79">
        <v>152274</v>
      </c>
      <c r="D17" s="103">
        <f t="shared" si="0"/>
        <v>1.7991602878911672</v>
      </c>
      <c r="E17" s="77"/>
    </row>
    <row r="18" spans="1:5" ht="15" customHeight="1" x14ac:dyDescent="0.25">
      <c r="A18" s="78" t="s">
        <v>119</v>
      </c>
      <c r="B18" s="78" t="s">
        <v>94</v>
      </c>
      <c r="C18" s="79">
        <v>147000</v>
      </c>
      <c r="D18" s="103">
        <f t="shared" si="0"/>
        <v>1.736846489354726</v>
      </c>
      <c r="E18" s="77"/>
    </row>
    <row r="19" spans="1:5" ht="15" customHeight="1" x14ac:dyDescent="0.25">
      <c r="A19" s="78" t="s">
        <v>123</v>
      </c>
      <c r="B19" s="78" t="s">
        <v>82</v>
      </c>
      <c r="C19" s="79">
        <v>134346</v>
      </c>
      <c r="D19" s="103">
        <f t="shared" si="0"/>
        <v>1.5873359078833336</v>
      </c>
      <c r="E19" s="77"/>
    </row>
    <row r="20" spans="1:5" ht="15" customHeight="1" x14ac:dyDescent="0.25">
      <c r="A20" s="78" t="s">
        <v>127</v>
      </c>
      <c r="B20" s="78" t="s">
        <v>124</v>
      </c>
      <c r="C20" s="79">
        <v>127225</v>
      </c>
      <c r="D20" s="103">
        <f t="shared" si="0"/>
        <v>1.5031992830486736</v>
      </c>
      <c r="E20" s="77"/>
    </row>
    <row r="21" spans="1:5" ht="15" customHeight="1" x14ac:dyDescent="0.25">
      <c r="A21" s="78" t="s">
        <v>131</v>
      </c>
      <c r="B21" s="78" t="s">
        <v>136</v>
      </c>
      <c r="C21" s="79">
        <v>127038</v>
      </c>
      <c r="D21" s="103">
        <f t="shared" si="0"/>
        <v>1.5009898252696985</v>
      </c>
      <c r="E21" s="77"/>
    </row>
    <row r="22" spans="1:5" ht="15" customHeight="1" x14ac:dyDescent="0.25">
      <c r="A22" s="78" t="s">
        <v>135</v>
      </c>
      <c r="B22" s="80" t="s">
        <v>100</v>
      </c>
      <c r="C22" s="79">
        <v>121217</v>
      </c>
      <c r="D22" s="103">
        <f t="shared" si="0"/>
        <v>1.4322130673476996</v>
      </c>
      <c r="E22" s="77"/>
    </row>
    <row r="23" spans="1:5" ht="15" customHeight="1" x14ac:dyDescent="0.25">
      <c r="A23" s="78" t="s">
        <v>139</v>
      </c>
      <c r="B23" s="78" t="s">
        <v>142</v>
      </c>
      <c r="C23" s="79">
        <v>117061</v>
      </c>
      <c r="D23" s="103">
        <f t="shared" si="0"/>
        <v>1.3831087543561469</v>
      </c>
      <c r="E23" s="77"/>
    </row>
    <row r="24" spans="1:5" ht="15" customHeight="1" x14ac:dyDescent="0.25">
      <c r="A24" s="78" t="s">
        <v>141</v>
      </c>
      <c r="B24" s="78" t="s">
        <v>146</v>
      </c>
      <c r="C24" s="79">
        <v>108117</v>
      </c>
      <c r="D24" s="103">
        <f t="shared" si="0"/>
        <v>1.2774328699970403</v>
      </c>
      <c r="E24" s="77"/>
    </row>
    <row r="25" spans="1:5" ht="15" customHeight="1" x14ac:dyDescent="0.25">
      <c r="A25" s="78" t="s">
        <v>145</v>
      </c>
      <c r="B25" s="78" t="s">
        <v>128</v>
      </c>
      <c r="C25" s="79">
        <v>106123</v>
      </c>
      <c r="D25" s="103">
        <f t="shared" si="0"/>
        <v>1.2538731972094666</v>
      </c>
      <c r="E25" s="77"/>
    </row>
    <row r="26" spans="1:5" ht="15" customHeight="1" x14ac:dyDescent="0.25">
      <c r="A26" s="78" t="s">
        <v>148</v>
      </c>
      <c r="B26" s="78" t="s">
        <v>153</v>
      </c>
      <c r="C26" s="79">
        <v>102434</v>
      </c>
      <c r="D26" s="103">
        <f t="shared" si="0"/>
        <v>1.2102866210242313</v>
      </c>
      <c r="E26" s="77"/>
    </row>
    <row r="27" spans="1:5" ht="15" customHeight="1" x14ac:dyDescent="0.25">
      <c r="A27" s="78" t="s">
        <v>152</v>
      </c>
      <c r="B27" s="78" t="s">
        <v>108</v>
      </c>
      <c r="C27" s="79">
        <v>101422</v>
      </c>
      <c r="D27" s="103">
        <f t="shared" si="0"/>
        <v>1.1983295553968369</v>
      </c>
      <c r="E27" s="77"/>
    </row>
    <row r="28" spans="1:5" ht="15" customHeight="1" x14ac:dyDescent="0.25">
      <c r="A28" s="78" t="s">
        <v>156</v>
      </c>
      <c r="B28" s="78" t="s">
        <v>120</v>
      </c>
      <c r="C28" s="79">
        <v>95020</v>
      </c>
      <c r="D28" s="103">
        <f t="shared" si="0"/>
        <v>1.1226881184931026</v>
      </c>
      <c r="E28" s="77"/>
    </row>
    <row r="29" spans="1:5" ht="15" customHeight="1" x14ac:dyDescent="0.25">
      <c r="A29" s="78" t="s">
        <v>159</v>
      </c>
      <c r="B29" s="78" t="s">
        <v>167</v>
      </c>
      <c r="C29" s="79">
        <v>92857</v>
      </c>
      <c r="D29" s="103">
        <f t="shared" si="0"/>
        <v>1.097131663006883</v>
      </c>
      <c r="E29" s="77"/>
    </row>
    <row r="30" spans="1:5" ht="15" customHeight="1" x14ac:dyDescent="0.25">
      <c r="A30" s="78" t="s">
        <v>163</v>
      </c>
      <c r="B30" s="78" t="s">
        <v>164</v>
      </c>
      <c r="C30" s="79">
        <v>85875</v>
      </c>
      <c r="D30" s="103">
        <f t="shared" si="0"/>
        <v>1.0146373624036538</v>
      </c>
      <c r="E30" s="77"/>
    </row>
    <row r="31" spans="1:5" ht="15" customHeight="1" x14ac:dyDescent="0.25">
      <c r="A31" s="78" t="s">
        <v>166</v>
      </c>
      <c r="B31" s="78" t="s">
        <v>149</v>
      </c>
      <c r="C31" s="79">
        <v>83084</v>
      </c>
      <c r="D31" s="103">
        <f t="shared" si="0"/>
        <v>0.98166090967039488</v>
      </c>
      <c r="E31" s="77"/>
    </row>
    <row r="32" spans="1:5" ht="15" customHeight="1" x14ac:dyDescent="0.25">
      <c r="A32" s="78" t="s">
        <v>170</v>
      </c>
      <c r="B32" s="80" t="s">
        <v>171</v>
      </c>
      <c r="C32" s="79">
        <v>81520</v>
      </c>
      <c r="D32" s="103">
        <f t="shared" si="0"/>
        <v>0.96318180824624</v>
      </c>
    </row>
    <row r="33" spans="1:7" x14ac:dyDescent="0.25">
      <c r="A33" s="78" t="s">
        <v>65</v>
      </c>
      <c r="B33" s="121" t="s">
        <v>70</v>
      </c>
      <c r="C33" s="79">
        <v>77896</v>
      </c>
      <c r="D33" s="103">
        <f t="shared" si="0"/>
        <v>0.92036322540663773</v>
      </c>
    </row>
    <row r="34" spans="1:7" x14ac:dyDescent="0.25">
      <c r="A34" s="78" t="s">
        <v>69</v>
      </c>
      <c r="B34" s="80" t="s">
        <v>90</v>
      </c>
      <c r="C34" s="79">
        <v>77785</v>
      </c>
      <c r="D34" s="103">
        <f t="shared" si="0"/>
        <v>0.9190517290779413</v>
      </c>
      <c r="G34"/>
    </row>
    <row r="35" spans="1:7" x14ac:dyDescent="0.25">
      <c r="A35" s="78" t="s">
        <v>73</v>
      </c>
      <c r="B35" s="80" t="s">
        <v>78</v>
      </c>
      <c r="C35" s="79">
        <v>76458</v>
      </c>
      <c r="D35" s="103">
        <f t="shared" si="0"/>
        <v>0.90337284954478658</v>
      </c>
      <c r="G35"/>
    </row>
    <row r="36" spans="1:7" x14ac:dyDescent="0.25">
      <c r="A36" s="78" t="s">
        <v>77</v>
      </c>
      <c r="B36" s="80" t="s">
        <v>169</v>
      </c>
      <c r="C36" s="79">
        <v>76423</v>
      </c>
      <c r="D36" s="103">
        <f t="shared" ref="D36:D61" si="1">C36/SUM($C$4:$C$32,$C$33:$C$61)*100</f>
        <v>0.90295931466636892</v>
      </c>
      <c r="G36"/>
    </row>
    <row r="37" spans="1:7" x14ac:dyDescent="0.25">
      <c r="A37" s="78" t="s">
        <v>81</v>
      </c>
      <c r="B37" s="80" t="s">
        <v>86</v>
      </c>
      <c r="C37" s="79">
        <v>73438</v>
      </c>
      <c r="D37" s="103">
        <f t="shared" si="1"/>
        <v>0.8676906971784516</v>
      </c>
    </row>
    <row r="38" spans="1:7" x14ac:dyDescent="0.25">
      <c r="A38" s="78" t="s">
        <v>85</v>
      </c>
      <c r="B38" s="78" t="s">
        <v>66</v>
      </c>
      <c r="C38" s="79">
        <v>71631</v>
      </c>
      <c r="D38" s="103">
        <f t="shared" si="1"/>
        <v>0.84634048216985291</v>
      </c>
    </row>
    <row r="39" spans="1:7" x14ac:dyDescent="0.25">
      <c r="A39" s="78" t="s">
        <v>89</v>
      </c>
      <c r="B39" s="80" t="s">
        <v>102</v>
      </c>
      <c r="C39" s="79">
        <v>71104</v>
      </c>
      <c r="D39" s="103">
        <f t="shared" si="1"/>
        <v>0.84011382842910498</v>
      </c>
    </row>
    <row r="40" spans="1:7" x14ac:dyDescent="0.25">
      <c r="A40" s="78" t="s">
        <v>93</v>
      </c>
      <c r="B40" s="121" t="s">
        <v>151</v>
      </c>
      <c r="C40" s="79">
        <v>69628</v>
      </c>
      <c r="D40" s="103">
        <f t="shared" si="1"/>
        <v>0.82267447184211462</v>
      </c>
    </row>
    <row r="41" spans="1:7" x14ac:dyDescent="0.25">
      <c r="A41" s="78" t="s">
        <v>97</v>
      </c>
      <c r="B41" s="78" t="s">
        <v>98</v>
      </c>
      <c r="C41" s="79">
        <v>67958</v>
      </c>
      <c r="D41" s="103">
        <f t="shared" si="1"/>
        <v>0.80294295050046594</v>
      </c>
    </row>
    <row r="42" spans="1:7" x14ac:dyDescent="0.25">
      <c r="A42" s="78" t="s">
        <v>101</v>
      </c>
      <c r="B42" s="78" t="s">
        <v>132</v>
      </c>
      <c r="C42" s="79">
        <v>66395</v>
      </c>
      <c r="D42" s="103">
        <f t="shared" si="1"/>
        <v>0.78447566435855132</v>
      </c>
    </row>
    <row r="43" spans="1:7" x14ac:dyDescent="0.25">
      <c r="A43" s="78" t="s">
        <v>105</v>
      </c>
      <c r="B43" s="80" t="s">
        <v>74</v>
      </c>
      <c r="C43" s="79">
        <v>65320</v>
      </c>
      <c r="D43" s="103">
        <f t="shared" si="1"/>
        <v>0.77177423595000483</v>
      </c>
    </row>
    <row r="44" spans="1:7" x14ac:dyDescent="0.25">
      <c r="A44" s="78" t="s">
        <v>109</v>
      </c>
      <c r="B44" s="78" t="s">
        <v>160</v>
      </c>
      <c r="C44" s="79">
        <v>64999</v>
      </c>
      <c r="D44" s="103">
        <f t="shared" si="1"/>
        <v>0.76798153035080163</v>
      </c>
    </row>
    <row r="45" spans="1:7" x14ac:dyDescent="0.25">
      <c r="A45" s="78" t="s">
        <v>113</v>
      </c>
      <c r="B45" s="80" t="s">
        <v>138</v>
      </c>
      <c r="C45" s="79">
        <v>57977</v>
      </c>
      <c r="D45" s="103">
        <f t="shared" si="1"/>
        <v>0.68501461845795208</v>
      </c>
    </row>
    <row r="46" spans="1:7" x14ac:dyDescent="0.25">
      <c r="A46" s="78" t="s">
        <v>117</v>
      </c>
      <c r="B46" s="80" t="s">
        <v>110</v>
      </c>
      <c r="C46" s="79">
        <v>56479</v>
      </c>
      <c r="D46" s="103">
        <f t="shared" si="1"/>
        <v>0.66731532566167051</v>
      </c>
    </row>
    <row r="47" spans="1:7" x14ac:dyDescent="0.25">
      <c r="A47" s="78" t="s">
        <v>121</v>
      </c>
      <c r="B47" s="80" t="s">
        <v>106</v>
      </c>
      <c r="C47" s="79">
        <v>55542</v>
      </c>
      <c r="D47" s="103">
        <f t="shared" si="1"/>
        <v>0.65624440620231428</v>
      </c>
    </row>
    <row r="48" spans="1:7" x14ac:dyDescent="0.25">
      <c r="A48" s="78" t="s">
        <v>125</v>
      </c>
      <c r="B48" s="80" t="s">
        <v>219</v>
      </c>
      <c r="C48" s="79">
        <v>55236</v>
      </c>
      <c r="D48" s="103">
        <f t="shared" si="1"/>
        <v>0.65262892983671872</v>
      </c>
    </row>
    <row r="49" spans="1:4" x14ac:dyDescent="0.25">
      <c r="A49" s="78" t="s">
        <v>129</v>
      </c>
      <c r="B49" s="121" t="s">
        <v>114</v>
      </c>
      <c r="C49" s="79">
        <v>54717</v>
      </c>
      <c r="D49" s="103">
        <f t="shared" si="1"/>
        <v>0.64649679835389484</v>
      </c>
    </row>
    <row r="50" spans="1:4" x14ac:dyDescent="0.25">
      <c r="A50" s="78" t="s">
        <v>133</v>
      </c>
      <c r="B50" s="80" t="s">
        <v>118</v>
      </c>
      <c r="C50" s="79">
        <v>54701</v>
      </c>
      <c r="D50" s="103">
        <f t="shared" si="1"/>
        <v>0.64630775383804673</v>
      </c>
    </row>
    <row r="51" spans="1:4" x14ac:dyDescent="0.25">
      <c r="A51" s="78" t="s">
        <v>137</v>
      </c>
      <c r="B51" s="80" t="s">
        <v>158</v>
      </c>
      <c r="C51" s="79">
        <v>53333</v>
      </c>
      <c r="D51" s="103">
        <f t="shared" si="1"/>
        <v>0.63014444773303135</v>
      </c>
    </row>
    <row r="52" spans="1:4" ht="15" customHeight="1" x14ac:dyDescent="0.25">
      <c r="A52" s="78" t="s">
        <v>140</v>
      </c>
      <c r="B52" s="80" t="s">
        <v>126</v>
      </c>
      <c r="C52" s="79">
        <v>53047</v>
      </c>
      <c r="D52" s="103">
        <f t="shared" si="1"/>
        <v>0.62676527701224594</v>
      </c>
    </row>
    <row r="53" spans="1:4" ht="15" customHeight="1" x14ac:dyDescent="0.25">
      <c r="A53" s="78" t="s">
        <v>143</v>
      </c>
      <c r="B53" s="121" t="s">
        <v>122</v>
      </c>
      <c r="C53" s="79">
        <v>52581</v>
      </c>
      <c r="D53" s="103">
        <f t="shared" si="1"/>
        <v>0.62125935548816902</v>
      </c>
    </row>
    <row r="54" spans="1:4" ht="15" customHeight="1" x14ac:dyDescent="0.25">
      <c r="A54" s="78" t="s">
        <v>147</v>
      </c>
      <c r="B54" s="80" t="s">
        <v>134</v>
      </c>
      <c r="C54" s="79">
        <v>51322</v>
      </c>
      <c r="D54" s="103">
        <f t="shared" si="1"/>
        <v>0.60638391514736911</v>
      </c>
    </row>
    <row r="55" spans="1:4" ht="15" customHeight="1" x14ac:dyDescent="0.25">
      <c r="A55" s="78" t="s">
        <v>150</v>
      </c>
      <c r="B55" s="121" t="s">
        <v>130</v>
      </c>
      <c r="C55" s="79">
        <v>50702</v>
      </c>
      <c r="D55" s="103">
        <f t="shared" si="1"/>
        <v>0.59905844015825394</v>
      </c>
    </row>
    <row r="56" spans="1:4" ht="15" customHeight="1" x14ac:dyDescent="0.25">
      <c r="A56" s="78" t="s">
        <v>154</v>
      </c>
      <c r="B56" s="80" t="s">
        <v>173</v>
      </c>
      <c r="C56" s="79">
        <v>46409</v>
      </c>
      <c r="D56" s="103">
        <f t="shared" si="1"/>
        <v>0.54833543349975156</v>
      </c>
    </row>
    <row r="57" spans="1:4" x14ac:dyDescent="0.25">
      <c r="A57" s="78" t="s">
        <v>157</v>
      </c>
      <c r="B57" s="80" t="s">
        <v>144</v>
      </c>
      <c r="C57" s="79">
        <v>44728</v>
      </c>
      <c r="D57" s="103">
        <f t="shared" si="1"/>
        <v>0.52847394405345705</v>
      </c>
    </row>
    <row r="58" spans="1:4" x14ac:dyDescent="0.25">
      <c r="A58" s="78" t="s">
        <v>161</v>
      </c>
      <c r="B58" s="80" t="s">
        <v>162</v>
      </c>
      <c r="C58" s="79">
        <v>43424</v>
      </c>
      <c r="D58" s="103">
        <f t="shared" si="1"/>
        <v>0.51306681601183424</v>
      </c>
    </row>
    <row r="59" spans="1:4" x14ac:dyDescent="0.25">
      <c r="A59" s="78" t="s">
        <v>165</v>
      </c>
      <c r="B59" s="121" t="s">
        <v>155</v>
      </c>
      <c r="C59" s="79">
        <v>41744</v>
      </c>
      <c r="D59" s="103">
        <f t="shared" si="1"/>
        <v>0.4932171418477802</v>
      </c>
    </row>
    <row r="60" spans="1:4" x14ac:dyDescent="0.25">
      <c r="A60" s="78" t="s">
        <v>168</v>
      </c>
      <c r="B60" s="80" t="s">
        <v>220</v>
      </c>
      <c r="C60" s="79">
        <v>41578</v>
      </c>
      <c r="D60" s="103">
        <f t="shared" si="1"/>
        <v>0.4912558049958558</v>
      </c>
    </row>
    <row r="61" spans="1:4" x14ac:dyDescent="0.25">
      <c r="A61" s="81" t="s">
        <v>172</v>
      </c>
      <c r="B61" s="122" t="s">
        <v>221</v>
      </c>
      <c r="C61" s="82">
        <v>40622</v>
      </c>
      <c r="D61" s="104">
        <f t="shared" si="1"/>
        <v>0.4799603951739298</v>
      </c>
    </row>
    <row r="62" spans="1:4" x14ac:dyDescent="0.25">
      <c r="A62" s="117"/>
      <c r="B62" s="118" t="s">
        <v>174</v>
      </c>
      <c r="C62" s="118"/>
      <c r="D62" s="119"/>
    </row>
  </sheetData>
  <pageMargins left="0.7" right="0.7" top="0.78749999999999998" bottom="0.78749999999999998" header="0.511811023622047" footer="0.511811023622047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71"/>
  <sheetViews>
    <sheetView showGridLines="0" topLeftCell="A24" zoomScaleNormal="100" workbookViewId="0">
      <selection activeCell="D27" sqref="D27"/>
    </sheetView>
  </sheetViews>
  <sheetFormatPr defaultColWidth="8.85546875" defaultRowHeight="15" x14ac:dyDescent="0.25"/>
  <cols>
    <col min="1" max="1" width="7.28515625" style="83" customWidth="1"/>
    <col min="2" max="2" width="67" style="84" customWidth="1"/>
    <col min="3" max="3" width="10.28515625" style="85" customWidth="1"/>
    <col min="4" max="4" width="14.140625" style="86" customWidth="1"/>
    <col min="5" max="14" width="8.85546875" style="86"/>
    <col min="15" max="15" width="9" customWidth="1"/>
    <col min="16" max="16383" width="8.85546875" style="86"/>
    <col min="16384" max="16384" width="11.28515625" style="86" customWidth="1"/>
  </cols>
  <sheetData>
    <row r="1" spans="1:14" ht="15" customHeight="1" x14ac:dyDescent="0.25">
      <c r="A1" s="152" t="s">
        <v>61</v>
      </c>
      <c r="B1" s="152"/>
      <c r="C1" s="152"/>
      <c r="D1" s="152"/>
      <c r="E1" s="152"/>
      <c r="F1" s="152"/>
      <c r="G1" s="152"/>
      <c r="H1"/>
      <c r="I1"/>
      <c r="J1"/>
      <c r="K1"/>
      <c r="L1"/>
    </row>
    <row r="2" spans="1:14" ht="15" customHeight="1" x14ac:dyDescent="0.25">
      <c r="A2" s="1" t="s">
        <v>175</v>
      </c>
      <c r="B2" s="1"/>
      <c r="C2" s="1"/>
      <c r="D2" s="1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29.25" customHeight="1" x14ac:dyDescent="0.25">
      <c r="A3" s="124" t="s">
        <v>233</v>
      </c>
      <c r="B3" s="124" t="s">
        <v>235</v>
      </c>
      <c r="C3" s="105" t="s">
        <v>216</v>
      </c>
      <c r="D3" s="108" t="s">
        <v>229</v>
      </c>
    </row>
    <row r="4" spans="1:14" ht="15" customHeight="1" x14ac:dyDescent="0.25">
      <c r="A4" s="113" t="s">
        <v>63</v>
      </c>
      <c r="B4" s="109" t="s">
        <v>176</v>
      </c>
      <c r="C4" s="110">
        <v>530449</v>
      </c>
      <c r="D4" s="111">
        <f>C4/SUM($C$4:$C$41)*100</f>
        <v>29.934741069221644</v>
      </c>
    </row>
    <row r="5" spans="1:14" ht="15" customHeight="1" x14ac:dyDescent="0.25">
      <c r="A5" s="114" t="s">
        <v>67</v>
      </c>
      <c r="B5" s="112" t="s">
        <v>177</v>
      </c>
      <c r="C5" s="87">
        <v>197919</v>
      </c>
      <c r="D5" s="100">
        <f t="shared" ref="D5:D41" si="0">C5/SUM($C$4:$C$41)*100</f>
        <v>11.169130336147827</v>
      </c>
    </row>
    <row r="6" spans="1:14" ht="15" customHeight="1" x14ac:dyDescent="0.25">
      <c r="A6" s="114" t="s">
        <v>71</v>
      </c>
      <c r="B6" s="112" t="s">
        <v>178</v>
      </c>
      <c r="C6" s="87">
        <v>181311</v>
      </c>
      <c r="D6" s="100">
        <f t="shared" si="0"/>
        <v>10.231893806947784</v>
      </c>
    </row>
    <row r="7" spans="1:14" ht="15" customHeight="1" x14ac:dyDescent="0.25">
      <c r="A7" s="114" t="s">
        <v>75</v>
      </c>
      <c r="B7" t="s">
        <v>180</v>
      </c>
      <c r="C7" s="87">
        <v>106810</v>
      </c>
      <c r="D7" s="100">
        <f t="shared" si="0"/>
        <v>6.0275911418507038</v>
      </c>
    </row>
    <row r="8" spans="1:14" ht="15" customHeight="1" x14ac:dyDescent="0.25">
      <c r="A8" s="114" t="s">
        <v>79</v>
      </c>
      <c r="B8" s="112" t="s">
        <v>186</v>
      </c>
      <c r="C8" s="87">
        <v>91920</v>
      </c>
      <c r="D8" s="100">
        <f t="shared" si="0"/>
        <v>5.1873062237516772</v>
      </c>
    </row>
    <row r="9" spans="1:14" ht="15" customHeight="1" x14ac:dyDescent="0.25">
      <c r="A9" s="114" t="s">
        <v>83</v>
      </c>
      <c r="B9" s="112" t="s">
        <v>181</v>
      </c>
      <c r="C9" s="87">
        <v>74281</v>
      </c>
      <c r="D9" s="100">
        <f t="shared" si="0"/>
        <v>4.19188744132396</v>
      </c>
    </row>
    <row r="10" spans="1:14" ht="15" customHeight="1" x14ac:dyDescent="0.25">
      <c r="A10" s="114" t="s">
        <v>87</v>
      </c>
      <c r="B10" s="112" t="s">
        <v>182</v>
      </c>
      <c r="C10" s="87">
        <v>65664</v>
      </c>
      <c r="D10" s="100">
        <f t="shared" si="0"/>
        <v>3.7056056992649058</v>
      </c>
    </row>
    <row r="11" spans="1:14" ht="15" customHeight="1" x14ac:dyDescent="0.25">
      <c r="A11" s="114" t="s">
        <v>91</v>
      </c>
      <c r="B11" s="112" t="s">
        <v>179</v>
      </c>
      <c r="C11" s="87">
        <v>56047</v>
      </c>
      <c r="D11" s="100">
        <f t="shared" si="0"/>
        <v>3.1628911218734799</v>
      </c>
    </row>
    <row r="12" spans="1:14" ht="15" customHeight="1" x14ac:dyDescent="0.25">
      <c r="A12" s="114" t="s">
        <v>95</v>
      </c>
      <c r="B12" s="112" t="s">
        <v>184</v>
      </c>
      <c r="C12" s="87">
        <v>54207</v>
      </c>
      <c r="D12" s="100">
        <f t="shared" si="0"/>
        <v>3.0590547048619148</v>
      </c>
    </row>
    <row r="13" spans="1:14" ht="15" customHeight="1" x14ac:dyDescent="0.25">
      <c r="A13" s="114" t="s">
        <v>99</v>
      </c>
      <c r="B13" s="112" t="s">
        <v>187</v>
      </c>
      <c r="C13" s="87">
        <v>53608</v>
      </c>
      <c r="D13" s="100">
        <f t="shared" si="0"/>
        <v>3.0252514364978231</v>
      </c>
    </row>
    <row r="14" spans="1:14" ht="15" customHeight="1" x14ac:dyDescent="0.25">
      <c r="A14" s="114" t="s">
        <v>103</v>
      </c>
      <c r="B14" s="112" t="s">
        <v>183</v>
      </c>
      <c r="C14" s="87">
        <v>44506</v>
      </c>
      <c r="D14" s="100">
        <f t="shared" si="0"/>
        <v>2.5115997693025691</v>
      </c>
    </row>
    <row r="15" spans="1:14" ht="15" customHeight="1" x14ac:dyDescent="0.25">
      <c r="A15" s="114" t="s">
        <v>107</v>
      </c>
      <c r="B15" s="112" t="s">
        <v>185</v>
      </c>
      <c r="C15" s="87">
        <v>34199</v>
      </c>
      <c r="D15" s="100">
        <f t="shared" si="0"/>
        <v>1.9299465355318062</v>
      </c>
    </row>
    <row r="16" spans="1:14" ht="15" customHeight="1" x14ac:dyDescent="0.25">
      <c r="A16" s="114" t="s">
        <v>111</v>
      </c>
      <c r="B16" s="112" t="s">
        <v>188</v>
      </c>
      <c r="C16" s="87">
        <v>27212</v>
      </c>
      <c r="D16" s="100">
        <f t="shared" si="0"/>
        <v>1.5356503150645195</v>
      </c>
    </row>
    <row r="17" spans="1:4" ht="15" customHeight="1" x14ac:dyDescent="0.25">
      <c r="A17" s="114" t="s">
        <v>115</v>
      </c>
      <c r="B17" s="112" t="s">
        <v>191</v>
      </c>
      <c r="C17" s="87">
        <v>26914</v>
      </c>
      <c r="D17" s="100">
        <f t="shared" si="0"/>
        <v>1.5188333301354726</v>
      </c>
    </row>
    <row r="18" spans="1:4" ht="15" customHeight="1" x14ac:dyDescent="0.25">
      <c r="A18" s="114" t="s">
        <v>119</v>
      </c>
      <c r="B18" s="112" t="s">
        <v>192</v>
      </c>
      <c r="C18" s="87">
        <v>25068</v>
      </c>
      <c r="D18" s="100">
        <f t="shared" si="0"/>
        <v>1.4146583161119131</v>
      </c>
    </row>
    <row r="19" spans="1:4" ht="15" customHeight="1" x14ac:dyDescent="0.25">
      <c r="A19" s="114" t="s">
        <v>123</v>
      </c>
      <c r="B19" s="112" t="s">
        <v>199</v>
      </c>
      <c r="C19" s="87">
        <v>22394</v>
      </c>
      <c r="D19" s="100">
        <f t="shared" si="0"/>
        <v>1.2637569144331491</v>
      </c>
    </row>
    <row r="20" spans="1:4" ht="15" customHeight="1" x14ac:dyDescent="0.25">
      <c r="A20" s="114" t="s">
        <v>127</v>
      </c>
      <c r="B20" s="112" t="s">
        <v>193</v>
      </c>
      <c r="C20" s="87">
        <v>19966</v>
      </c>
      <c r="D20" s="100">
        <f t="shared" si="0"/>
        <v>1.1267379902461487</v>
      </c>
    </row>
    <row r="21" spans="1:4" ht="15" customHeight="1" x14ac:dyDescent="0.25">
      <c r="A21" s="114" t="s">
        <v>131</v>
      </c>
      <c r="B21" t="s">
        <v>198</v>
      </c>
      <c r="C21" s="87">
        <v>15638</v>
      </c>
      <c r="D21" s="100">
        <f t="shared" si="0"/>
        <v>0.88249667892764061</v>
      </c>
    </row>
    <row r="22" spans="1:4" ht="15" customHeight="1" x14ac:dyDescent="0.25">
      <c r="A22" s="114" t="s">
        <v>135</v>
      </c>
      <c r="B22" s="112" t="s">
        <v>194</v>
      </c>
      <c r="C22" s="87">
        <v>15331</v>
      </c>
      <c r="D22" s="100">
        <f t="shared" si="0"/>
        <v>0.86517179848060233</v>
      </c>
    </row>
    <row r="23" spans="1:4" ht="15" customHeight="1" x14ac:dyDescent="0.25">
      <c r="A23" s="114" t="s">
        <v>139</v>
      </c>
      <c r="B23" s="112" t="s">
        <v>189</v>
      </c>
      <c r="C23" s="87">
        <v>13423</v>
      </c>
      <c r="D23" s="100">
        <f t="shared" si="0"/>
        <v>0.75749794866643561</v>
      </c>
    </row>
    <row r="24" spans="1:4" ht="15" customHeight="1" x14ac:dyDescent="0.25">
      <c r="A24" s="114" t="s">
        <v>141</v>
      </c>
      <c r="B24" s="112" t="s">
        <v>195</v>
      </c>
      <c r="C24" s="87">
        <v>11922</v>
      </c>
      <c r="D24" s="100">
        <f t="shared" si="0"/>
        <v>0.67279226283254467</v>
      </c>
    </row>
    <row r="25" spans="1:4" ht="15" customHeight="1" x14ac:dyDescent="0.25">
      <c r="A25" s="114" t="s">
        <v>145</v>
      </c>
      <c r="B25" s="112" t="s">
        <v>197</v>
      </c>
      <c r="C25" s="87">
        <v>11080</v>
      </c>
      <c r="D25" s="100">
        <f t="shared" si="0"/>
        <v>0.62527581548268696</v>
      </c>
    </row>
    <row r="26" spans="1:4" ht="15" customHeight="1" x14ac:dyDescent="0.25">
      <c r="A26" s="114" t="s">
        <v>148</v>
      </c>
      <c r="B26" s="112" t="s">
        <v>190</v>
      </c>
      <c r="C26" s="87">
        <v>11049</v>
      </c>
      <c r="D26" s="100">
        <f t="shared" si="0"/>
        <v>0.62352639758738349</v>
      </c>
    </row>
    <row r="27" spans="1:4" ht="15" customHeight="1" x14ac:dyDescent="0.25">
      <c r="A27" s="114" t="s">
        <v>152</v>
      </c>
      <c r="B27" s="112" t="s">
        <v>196</v>
      </c>
      <c r="C27" s="87">
        <v>10495</v>
      </c>
      <c r="D27" s="100">
        <f t="shared" si="0"/>
        <v>0.59226260681324905</v>
      </c>
    </row>
    <row r="28" spans="1:4" ht="15" customHeight="1" x14ac:dyDescent="0.25">
      <c r="A28" s="114" t="s">
        <v>156</v>
      </c>
      <c r="B28" s="112" t="s">
        <v>201</v>
      </c>
      <c r="C28" s="87">
        <v>8660</v>
      </c>
      <c r="D28" s="100">
        <f t="shared" si="0"/>
        <v>0.48870835397834561</v>
      </c>
    </row>
    <row r="29" spans="1:4" ht="15" customHeight="1" x14ac:dyDescent="0.25">
      <c r="A29" s="114" t="s">
        <v>159</v>
      </c>
      <c r="B29" t="s">
        <v>200</v>
      </c>
      <c r="C29" s="87">
        <v>8461</v>
      </c>
      <c r="D29" s="100">
        <f t="shared" si="0"/>
        <v>0.47747821974720345</v>
      </c>
    </row>
    <row r="30" spans="1:4" ht="15" customHeight="1" x14ac:dyDescent="0.25">
      <c r="A30" s="114" t="s">
        <v>163</v>
      </c>
      <c r="B30" s="112" t="s">
        <v>203</v>
      </c>
      <c r="C30" s="87">
        <v>7742</v>
      </c>
      <c r="D30" s="100">
        <f t="shared" si="0"/>
        <v>0.43690301114322772</v>
      </c>
    </row>
    <row r="31" spans="1:4" ht="15" customHeight="1" x14ac:dyDescent="0.25">
      <c r="A31" s="114" t="s">
        <v>166</v>
      </c>
      <c r="B31" s="112" t="s">
        <v>222</v>
      </c>
      <c r="C31" s="87">
        <v>7165</v>
      </c>
      <c r="D31" s="100">
        <f t="shared" si="0"/>
        <v>0.4043412651564488</v>
      </c>
    </row>
    <row r="32" spans="1:4" ht="15" customHeight="1" x14ac:dyDescent="0.25">
      <c r="A32" s="114" t="s">
        <v>170</v>
      </c>
      <c r="B32" s="112" t="s">
        <v>202</v>
      </c>
      <c r="C32" s="87">
        <v>6134</v>
      </c>
      <c r="D32" s="100">
        <f t="shared" si="0"/>
        <v>0.34615901192877274</v>
      </c>
    </row>
    <row r="33" spans="1:4" ht="15" customHeight="1" x14ac:dyDescent="0.25">
      <c r="A33" s="114" t="s">
        <v>65</v>
      </c>
      <c r="B33" s="88" t="s">
        <v>209</v>
      </c>
      <c r="C33" s="87">
        <v>5330</v>
      </c>
      <c r="D33" s="100">
        <f t="shared" si="0"/>
        <v>0.30078701232154526</v>
      </c>
    </row>
    <row r="34" spans="1:4" ht="15" customHeight="1" x14ac:dyDescent="0.25">
      <c r="A34" s="114" t="s">
        <v>69</v>
      </c>
      <c r="B34" s="112" t="s">
        <v>208</v>
      </c>
      <c r="C34" s="87">
        <v>5062</v>
      </c>
      <c r="D34" s="100">
        <f t="shared" si="0"/>
        <v>0.28566301245246944</v>
      </c>
    </row>
    <row r="35" spans="1:4" ht="15" customHeight="1" x14ac:dyDescent="0.25">
      <c r="A35" s="114" t="s">
        <v>73</v>
      </c>
      <c r="B35" s="112" t="s">
        <v>207</v>
      </c>
      <c r="C35" s="87">
        <v>4635</v>
      </c>
      <c r="D35" s="100">
        <f t="shared" si="0"/>
        <v>0.26156619176554641</v>
      </c>
    </row>
    <row r="36" spans="1:4" ht="15" customHeight="1" x14ac:dyDescent="0.25">
      <c r="A36" s="114" t="s">
        <v>77</v>
      </c>
      <c r="B36" s="88" t="s">
        <v>206</v>
      </c>
      <c r="C36" s="87">
        <v>4450</v>
      </c>
      <c r="D36" s="100">
        <f t="shared" si="0"/>
        <v>0.25112611722905748</v>
      </c>
    </row>
    <row r="37" spans="1:4" ht="15" customHeight="1" x14ac:dyDescent="0.25">
      <c r="A37" s="114" t="s">
        <v>81</v>
      </c>
      <c r="B37" s="88" t="s">
        <v>205</v>
      </c>
      <c r="C37" s="89">
        <v>4053</v>
      </c>
      <c r="D37" s="101">
        <f t="shared" si="0"/>
        <v>0.22872228160210561</v>
      </c>
    </row>
    <row r="38" spans="1:4" ht="15" customHeight="1" x14ac:dyDescent="0.25">
      <c r="A38" s="114" t="s">
        <v>85</v>
      </c>
      <c r="B38" s="88" t="s">
        <v>204</v>
      </c>
      <c r="C38" s="89">
        <v>3866</v>
      </c>
      <c r="D38" s="101">
        <f t="shared" si="0"/>
        <v>0.21816934139495198</v>
      </c>
    </row>
    <row r="39" spans="1:4" ht="15" customHeight="1" x14ac:dyDescent="0.25">
      <c r="A39" s="114" t="s">
        <v>89</v>
      </c>
      <c r="B39" s="112" t="s">
        <v>210</v>
      </c>
      <c r="C39" s="87">
        <v>2390</v>
      </c>
      <c r="D39" s="100">
        <f t="shared" si="0"/>
        <v>0.1348744764443702</v>
      </c>
    </row>
    <row r="40" spans="1:4" ht="15" customHeight="1" x14ac:dyDescent="0.25">
      <c r="A40" s="114" t="s">
        <v>93</v>
      </c>
      <c r="B40" s="112" t="s">
        <v>223</v>
      </c>
      <c r="C40" s="87">
        <v>1517</v>
      </c>
      <c r="D40" s="100">
        <f>C40/SUM($C$4:$C$41)*100</f>
        <v>8.5608611199209039E-2</v>
      </c>
    </row>
    <row r="41" spans="1:4" ht="15" customHeight="1" x14ac:dyDescent="0.25">
      <c r="A41" s="114" t="s">
        <v>97</v>
      </c>
      <c r="B41" s="112" t="s">
        <v>224</v>
      </c>
      <c r="C41" s="87">
        <v>1140</v>
      </c>
      <c r="D41" s="100">
        <f t="shared" si="0"/>
        <v>6.4333432278904618E-2</v>
      </c>
    </row>
    <row r="42" spans="1:4" ht="15" customHeight="1" x14ac:dyDescent="0.25">
      <c r="A42" s="149" t="s">
        <v>211</v>
      </c>
      <c r="B42" s="150"/>
      <c r="C42" s="150"/>
      <c r="D42" s="151"/>
    </row>
    <row r="43" spans="1:4" ht="15" customHeight="1" x14ac:dyDescent="0.25">
      <c r="A43" s="90"/>
    </row>
    <row r="45" spans="1:4" x14ac:dyDescent="0.25">
      <c r="B45" s="86"/>
    </row>
    <row r="46" spans="1:4" x14ac:dyDescent="0.25">
      <c r="B46"/>
    </row>
    <row r="47" spans="1:4" x14ac:dyDescent="0.25">
      <c r="B47"/>
    </row>
    <row r="71" s="86" customFormat="1" ht="15" customHeight="1" x14ac:dyDescent="0.2"/>
  </sheetData>
  <mergeCells count="1">
    <mergeCell ref="A42:D42"/>
  </mergeCells>
  <phoneticPr fontId="16" type="noConversion"/>
  <pageMargins left="0.7" right="0.7" top="0.78749999999999998" bottom="0.78749999999999998" header="0.511811023622047" footer="0.511811023622047"/>
  <pageSetup paperSize="9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3"/>
  <sheetViews>
    <sheetView showGridLines="0" zoomScaleNormal="100" workbookViewId="0">
      <selection activeCell="D27" sqref="D27"/>
    </sheetView>
  </sheetViews>
  <sheetFormatPr defaultColWidth="8.85546875" defaultRowHeight="11.25" x14ac:dyDescent="0.2"/>
  <cols>
    <col min="1" max="1" width="37.140625" style="11" customWidth="1"/>
    <col min="2" max="3" width="18.140625" style="11" customWidth="1"/>
    <col min="4" max="4" width="11.7109375" style="11" bestFit="1" customWidth="1"/>
    <col min="5" max="5" width="18.140625" style="11" customWidth="1"/>
    <col min="6" max="6" width="11.7109375" style="11" bestFit="1" customWidth="1"/>
    <col min="7" max="7" width="18.140625" style="11" customWidth="1"/>
    <col min="8" max="8" width="11.7109375" style="11" bestFit="1" customWidth="1"/>
    <col min="9" max="14" width="8.85546875" style="11"/>
    <col min="15" max="15" width="10.5703125" style="11" customWidth="1"/>
    <col min="16" max="16384" width="8.85546875" style="11"/>
  </cols>
  <sheetData>
    <row r="1" spans="1:24" ht="15" customHeight="1" x14ac:dyDescent="0.25">
      <c r="A1" s="152" t="s">
        <v>0</v>
      </c>
      <c r="B1" s="152"/>
      <c r="C1" s="152"/>
      <c r="D1" s="152"/>
      <c r="E1" s="152"/>
      <c r="F1" s="152"/>
      <c r="G1" s="152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ht="15" customHeight="1" x14ac:dyDescent="0.25">
      <c r="A2" s="127" t="s">
        <v>9</v>
      </c>
      <c r="B2" s="127"/>
      <c r="C2" s="127"/>
      <c r="D2" s="127"/>
      <c r="E2" s="127"/>
      <c r="F2" s="127"/>
      <c r="G2" s="12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 ht="30" customHeight="1" x14ac:dyDescent="0.2">
      <c r="A3" s="134" t="s">
        <v>2</v>
      </c>
      <c r="B3" s="128" t="s">
        <v>10</v>
      </c>
      <c r="C3" s="130" t="s">
        <v>231</v>
      </c>
      <c r="D3" s="131"/>
      <c r="E3" s="130" t="s">
        <v>232</v>
      </c>
      <c r="F3" s="131"/>
      <c r="G3" s="132" t="s">
        <v>11</v>
      </c>
      <c r="H3" s="133"/>
    </row>
    <row r="4" spans="1:24" ht="30" customHeight="1" x14ac:dyDescent="0.2">
      <c r="A4" s="135"/>
      <c r="B4" s="129"/>
      <c r="C4" s="115" t="s">
        <v>230</v>
      </c>
      <c r="D4" s="116" t="s">
        <v>229</v>
      </c>
      <c r="E4" s="115" t="s">
        <v>230</v>
      </c>
      <c r="F4" s="116" t="s">
        <v>229</v>
      </c>
      <c r="G4" s="115" t="s">
        <v>230</v>
      </c>
      <c r="H4" s="116" t="s">
        <v>229</v>
      </c>
    </row>
    <row r="5" spans="1:24" ht="15" customHeight="1" x14ac:dyDescent="0.25">
      <c r="A5" s="5" t="s">
        <v>12</v>
      </c>
      <c r="B5" s="6">
        <v>441</v>
      </c>
      <c r="C5" s="6">
        <v>344</v>
      </c>
      <c r="D5" s="6">
        <f>C5/$B5*100</f>
        <v>78.004535147392289</v>
      </c>
      <c r="E5" s="6">
        <v>49</v>
      </c>
      <c r="F5" s="6">
        <f>E5/$B5*100</f>
        <v>11.111111111111111</v>
      </c>
      <c r="G5" s="6">
        <v>48</v>
      </c>
      <c r="H5" s="6">
        <f>G5/$B5*100</f>
        <v>10.884353741496598</v>
      </c>
      <c r="I5" s="16"/>
      <c r="J5" s="16"/>
    </row>
    <row r="6" spans="1:24" ht="15" customHeight="1" x14ac:dyDescent="0.25">
      <c r="A6" s="5" t="s">
        <v>13</v>
      </c>
      <c r="B6" s="6">
        <v>46</v>
      </c>
      <c r="C6" s="6">
        <v>37</v>
      </c>
      <c r="D6" s="6">
        <f t="shared" ref="D6:F16" si="0">C6/$B6*100</f>
        <v>80.434782608695656</v>
      </c>
      <c r="E6" s="6">
        <v>3</v>
      </c>
      <c r="F6" s="6">
        <f t="shared" si="0"/>
        <v>6.5217391304347823</v>
      </c>
      <c r="G6" s="6">
        <v>6</v>
      </c>
      <c r="H6" s="6">
        <f t="shared" ref="H6" si="1">G6/$B6*100</f>
        <v>13.043478260869565</v>
      </c>
      <c r="I6" s="16"/>
      <c r="J6" s="16"/>
    </row>
    <row r="7" spans="1:24" ht="15" customHeight="1" x14ac:dyDescent="0.25">
      <c r="A7" s="5" t="s">
        <v>14</v>
      </c>
      <c r="B7" s="6">
        <v>309</v>
      </c>
      <c r="C7" s="6">
        <v>298</v>
      </c>
      <c r="D7" s="6">
        <f t="shared" si="0"/>
        <v>96.440129449838182</v>
      </c>
      <c r="E7" s="6">
        <v>7</v>
      </c>
      <c r="F7" s="6">
        <f t="shared" si="0"/>
        <v>2.2653721682847898</v>
      </c>
      <c r="G7" s="6">
        <v>4</v>
      </c>
      <c r="H7" s="6">
        <f t="shared" ref="H7" si="2">G7/$B7*100</f>
        <v>1.2944983818770228</v>
      </c>
      <c r="I7" s="16"/>
      <c r="J7" s="16"/>
    </row>
    <row r="8" spans="1:24" ht="15" customHeight="1" x14ac:dyDescent="0.25">
      <c r="A8" s="5" t="s">
        <v>15</v>
      </c>
      <c r="B8" s="6">
        <v>2342</v>
      </c>
      <c r="C8" s="6">
        <v>2019</v>
      </c>
      <c r="D8" s="6">
        <f t="shared" si="0"/>
        <v>86.208368915456873</v>
      </c>
      <c r="E8" s="6">
        <v>176</v>
      </c>
      <c r="F8" s="6">
        <f t="shared" si="0"/>
        <v>7.5149444918872748</v>
      </c>
      <c r="G8" s="6">
        <v>147</v>
      </c>
      <c r="H8" s="6">
        <f t="shared" ref="H8" si="3">G8/$B8*100</f>
        <v>6.2766865926558504</v>
      </c>
      <c r="I8" s="16"/>
      <c r="J8" s="16"/>
    </row>
    <row r="9" spans="1:24" ht="15" customHeight="1" x14ac:dyDescent="0.25">
      <c r="A9" s="5" t="s">
        <v>16</v>
      </c>
      <c r="B9" s="6">
        <v>3610</v>
      </c>
      <c r="C9" s="6">
        <v>3341</v>
      </c>
      <c r="D9" s="6">
        <f t="shared" si="0"/>
        <v>92.54847645429362</v>
      </c>
      <c r="E9" s="6">
        <v>91</v>
      </c>
      <c r="F9" s="6">
        <f t="shared" si="0"/>
        <v>2.5207756232686984</v>
      </c>
      <c r="G9" s="6">
        <v>178</v>
      </c>
      <c r="H9" s="6">
        <f t="shared" ref="H9" si="4">G9/$B9*100</f>
        <v>4.9307479224376731</v>
      </c>
      <c r="I9" s="16"/>
      <c r="J9" s="16"/>
    </row>
    <row r="10" spans="1:24" ht="15" customHeight="1" x14ac:dyDescent="0.25">
      <c r="A10" s="7" t="s">
        <v>17</v>
      </c>
      <c r="B10" s="6">
        <v>333</v>
      </c>
      <c r="C10" s="6">
        <v>310</v>
      </c>
      <c r="D10" s="6">
        <f t="shared" si="0"/>
        <v>93.093093093093088</v>
      </c>
      <c r="E10" s="6">
        <v>2</v>
      </c>
      <c r="F10" s="6">
        <f t="shared" si="0"/>
        <v>0.60060060060060061</v>
      </c>
      <c r="G10" s="6">
        <v>21</v>
      </c>
      <c r="H10" s="6">
        <f t="shared" ref="H10" si="5">G10/$B10*100</f>
        <v>6.3063063063063058</v>
      </c>
      <c r="I10" s="16"/>
      <c r="J10" s="16"/>
    </row>
    <row r="11" spans="1:24" ht="15" customHeight="1" x14ac:dyDescent="0.25">
      <c r="A11" s="5" t="s">
        <v>18</v>
      </c>
      <c r="B11" s="6">
        <v>13104162</v>
      </c>
      <c r="C11" s="6">
        <v>10511068</v>
      </c>
      <c r="D11" s="6">
        <f t="shared" si="0"/>
        <v>80.211676259802033</v>
      </c>
      <c r="E11" s="6">
        <v>1224714</v>
      </c>
      <c r="F11" s="6">
        <f t="shared" si="0"/>
        <v>9.3459925174917711</v>
      </c>
      <c r="G11" s="6">
        <v>1368335</v>
      </c>
      <c r="H11" s="6">
        <f t="shared" ref="H11" si="6">G11/$B11*100</f>
        <v>10.441987820358142</v>
      </c>
      <c r="I11" s="16"/>
      <c r="J11" s="16"/>
    </row>
    <row r="12" spans="1:24" ht="15" customHeight="1" x14ac:dyDescent="0.25">
      <c r="A12" s="5" t="s">
        <v>19</v>
      </c>
      <c r="B12" s="6">
        <v>11314</v>
      </c>
      <c r="C12" s="6">
        <v>10861</v>
      </c>
      <c r="D12" s="6">
        <f t="shared" si="0"/>
        <v>95.996111012904365</v>
      </c>
      <c r="E12" s="6">
        <v>95</v>
      </c>
      <c r="F12" s="6">
        <f t="shared" si="0"/>
        <v>0.83966766837546403</v>
      </c>
      <c r="G12" s="6">
        <v>358</v>
      </c>
      <c r="H12" s="6">
        <f t="shared" ref="H12" si="7">G12/$B12*100</f>
        <v>3.1642213187201693</v>
      </c>
      <c r="I12" s="16"/>
      <c r="J12" s="16"/>
      <c r="M12" s="13"/>
    </row>
    <row r="13" spans="1:24" ht="15" customHeight="1" x14ac:dyDescent="0.25">
      <c r="A13" s="14" t="s">
        <v>20</v>
      </c>
      <c r="B13" s="6">
        <v>1253255</v>
      </c>
      <c r="C13" s="6">
        <v>1188317</v>
      </c>
      <c r="D13" s="6">
        <f t="shared" si="0"/>
        <v>94.818452749041498</v>
      </c>
      <c r="E13" s="6">
        <v>25456</v>
      </c>
      <c r="F13" s="6">
        <f t="shared" si="0"/>
        <v>2.0311907792109349</v>
      </c>
      <c r="G13" s="6">
        <v>39482</v>
      </c>
      <c r="H13" s="6">
        <f t="shared" ref="H13" si="8">G13/$B13*100</f>
        <v>3.1503564717475694</v>
      </c>
      <c r="I13" s="16"/>
      <c r="J13" s="16"/>
    </row>
    <row r="14" spans="1:24" ht="15" customHeight="1" x14ac:dyDescent="0.25">
      <c r="A14" s="5" t="s">
        <v>21</v>
      </c>
      <c r="B14" s="6">
        <v>1114543</v>
      </c>
      <c r="C14" s="6">
        <v>1001785</v>
      </c>
      <c r="D14" s="6">
        <f t="shared" si="0"/>
        <v>89.883028290519078</v>
      </c>
      <c r="E14" s="6">
        <v>54481</v>
      </c>
      <c r="F14" s="6">
        <f t="shared" si="0"/>
        <v>4.8881918418580526</v>
      </c>
      <c r="G14" s="6">
        <v>58277</v>
      </c>
      <c r="H14" s="6">
        <f t="shared" ref="H14" si="9">G14/$B14*100</f>
        <v>5.2287798676228725</v>
      </c>
      <c r="I14" s="16"/>
      <c r="J14" s="16"/>
    </row>
    <row r="15" spans="1:24" ht="15" customHeight="1" x14ac:dyDescent="0.25">
      <c r="A15" s="7" t="s">
        <v>22</v>
      </c>
      <c r="B15" s="6">
        <v>907033</v>
      </c>
      <c r="C15" s="6">
        <v>815792</v>
      </c>
      <c r="D15" s="6">
        <f t="shared" si="0"/>
        <v>89.940718805159236</v>
      </c>
      <c r="E15" s="6">
        <v>42285</v>
      </c>
      <c r="F15" s="6">
        <f t="shared" si="0"/>
        <v>4.6619031501610193</v>
      </c>
      <c r="G15" s="6">
        <v>48956</v>
      </c>
      <c r="H15" s="6">
        <f t="shared" ref="H15" si="10">G15/$B15*100</f>
        <v>5.3973780446797415</v>
      </c>
      <c r="I15" s="16"/>
      <c r="J15" s="16"/>
    </row>
    <row r="16" spans="1:24" ht="15" customHeight="1" x14ac:dyDescent="0.25">
      <c r="A16" s="15" t="s">
        <v>23</v>
      </c>
      <c r="B16" s="9">
        <v>671641</v>
      </c>
      <c r="C16" s="9">
        <v>602457</v>
      </c>
      <c r="D16" s="9">
        <f t="shared" si="0"/>
        <v>89.699258979127237</v>
      </c>
      <c r="E16" s="9">
        <v>32500</v>
      </c>
      <c r="F16" s="9">
        <f t="shared" si="0"/>
        <v>4.8388945880314038</v>
      </c>
      <c r="G16" s="9">
        <v>36684</v>
      </c>
      <c r="H16" s="9">
        <f t="shared" ref="H16" si="11">G16/$B16*100</f>
        <v>5.4618464328413543</v>
      </c>
      <c r="I16" s="16"/>
      <c r="J16" s="16"/>
    </row>
    <row r="17" spans="2:16" ht="15" customHeight="1" x14ac:dyDescent="0.2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20" spans="2:16" ht="15" customHeight="1" x14ac:dyDescent="0.2">
      <c r="B20" s="16"/>
    </row>
    <row r="21" spans="2:16" ht="15" customHeight="1" x14ac:dyDescent="0.2">
      <c r="B21" s="16"/>
    </row>
    <row r="22" spans="2:16" ht="15" customHeight="1" x14ac:dyDescent="0.2">
      <c r="B22" s="16"/>
    </row>
    <row r="23" spans="2:16" ht="15" customHeight="1" x14ac:dyDescent="0.2">
      <c r="B23" s="16"/>
    </row>
    <row r="24" spans="2:16" ht="15" customHeight="1" x14ac:dyDescent="0.2">
      <c r="B24" s="16"/>
    </row>
    <row r="25" spans="2:16" ht="15" customHeight="1" x14ac:dyDescent="0.2">
      <c r="B25" s="16"/>
    </row>
    <row r="26" spans="2:16" ht="15" customHeight="1" x14ac:dyDescent="0.2">
      <c r="B26" s="16"/>
    </row>
    <row r="27" spans="2:16" ht="15" customHeight="1" x14ac:dyDescent="0.2">
      <c r="B27" s="16"/>
    </row>
    <row r="28" spans="2:16" ht="15" customHeight="1" x14ac:dyDescent="0.2">
      <c r="B28" s="16"/>
    </row>
    <row r="29" spans="2:16" ht="15" customHeight="1" x14ac:dyDescent="0.2">
      <c r="B29" s="16"/>
    </row>
    <row r="30" spans="2:16" ht="15" customHeight="1" x14ac:dyDescent="0.2">
      <c r="B30" s="16"/>
    </row>
    <row r="31" spans="2:16" ht="15" customHeight="1" x14ac:dyDescent="0.2">
      <c r="B31" s="16"/>
    </row>
    <row r="32" spans="2:16" ht="15" customHeight="1" x14ac:dyDescent="0.2">
      <c r="B32" s="16"/>
    </row>
    <row r="33" spans="2:2" ht="15" customHeight="1" x14ac:dyDescent="0.2">
      <c r="B33" s="17"/>
    </row>
  </sheetData>
  <mergeCells count="6">
    <mergeCell ref="A2:G2"/>
    <mergeCell ref="B3:B4"/>
    <mergeCell ref="C3:D3"/>
    <mergeCell ref="E3:F3"/>
    <mergeCell ref="G3:H3"/>
    <mergeCell ref="A3:A4"/>
  </mergeCells>
  <pageMargins left="0.7" right="0.7" top="0.78749999999999998" bottom="0.78749999999999998" header="0.511811023622047" footer="0.511811023622047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25"/>
  <sheetViews>
    <sheetView showGridLines="0" zoomScaleNormal="100" workbookViewId="0">
      <selection activeCell="D27" sqref="D27"/>
    </sheetView>
  </sheetViews>
  <sheetFormatPr defaultColWidth="8.85546875" defaultRowHeight="15" x14ac:dyDescent="0.25"/>
  <cols>
    <col min="1" max="1" width="52.140625" style="18" bestFit="1" customWidth="1"/>
    <col min="2" max="4" width="10.42578125" style="18" customWidth="1"/>
    <col min="5" max="10" width="10.28515625" style="18" customWidth="1"/>
    <col min="11" max="19" width="6" style="18" customWidth="1"/>
    <col min="20" max="21" width="8.85546875" style="18"/>
    <col min="22" max="24" width="9" customWidth="1"/>
    <col min="25" max="16384" width="8.85546875" style="18"/>
  </cols>
  <sheetData>
    <row r="1" spans="1:21" ht="15" customHeight="1" x14ac:dyDescent="0.25">
      <c r="A1" s="152" t="s">
        <v>25</v>
      </c>
      <c r="B1" s="152"/>
      <c r="C1" s="152"/>
      <c r="D1" s="152"/>
      <c r="E1" s="152"/>
      <c r="F1" s="152"/>
      <c r="G1" s="152"/>
      <c r="H1" s="125"/>
      <c r="I1" s="125"/>
      <c r="J1" s="125"/>
      <c r="K1"/>
      <c r="L1"/>
      <c r="M1"/>
      <c r="N1"/>
      <c r="O1"/>
      <c r="P1"/>
      <c r="Q1"/>
      <c r="R1"/>
      <c r="S1"/>
      <c r="T1"/>
      <c r="U1"/>
    </row>
    <row r="2" spans="1:21" ht="15" customHeight="1" x14ac:dyDescent="0.25">
      <c r="A2" s="127" t="s">
        <v>26</v>
      </c>
      <c r="B2" s="127"/>
      <c r="C2" s="127"/>
      <c r="D2" s="127"/>
      <c r="E2" s="127"/>
      <c r="F2" s="127"/>
      <c r="G2" s="127"/>
      <c r="H2" s="127"/>
      <c r="I2" s="127"/>
      <c r="J2" s="127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30" customHeight="1" x14ac:dyDescent="0.25">
      <c r="A3" s="40" t="s">
        <v>2</v>
      </c>
      <c r="B3" s="20">
        <v>2024</v>
      </c>
      <c r="C3" s="21" t="s">
        <v>225</v>
      </c>
      <c r="D3" s="20">
        <v>2023</v>
      </c>
      <c r="E3" s="22" t="s">
        <v>214</v>
      </c>
      <c r="F3" s="20">
        <v>2022</v>
      </c>
      <c r="G3" s="23" t="s">
        <v>213</v>
      </c>
      <c r="H3" s="20">
        <v>2021</v>
      </c>
      <c r="I3" s="23" t="s">
        <v>212</v>
      </c>
      <c r="J3" s="20">
        <v>2020</v>
      </c>
      <c r="K3" s="41"/>
      <c r="L3" s="41"/>
      <c r="M3" s="41"/>
      <c r="N3" s="41"/>
      <c r="O3" s="41"/>
      <c r="P3" s="41"/>
      <c r="Q3" s="41"/>
      <c r="R3" s="41"/>
      <c r="S3" s="41"/>
    </row>
    <row r="4" spans="1:21" ht="15" customHeight="1" x14ac:dyDescent="0.25">
      <c r="A4" s="35" t="s">
        <v>12</v>
      </c>
      <c r="B4" s="6">
        <v>344</v>
      </c>
      <c r="C4" s="26">
        <v>102.1</v>
      </c>
      <c r="D4" s="6">
        <v>335</v>
      </c>
      <c r="E4" s="26">
        <v>99.4</v>
      </c>
      <c r="F4" s="6">
        <v>327</v>
      </c>
      <c r="G4" s="26">
        <v>97</v>
      </c>
      <c r="H4" s="6">
        <v>333</v>
      </c>
      <c r="I4" s="26">
        <v>98.8</v>
      </c>
      <c r="J4" s="42">
        <v>337</v>
      </c>
      <c r="K4" s="30"/>
      <c r="L4" s="30"/>
      <c r="M4" s="30"/>
      <c r="N4" s="30"/>
      <c r="O4" s="30"/>
      <c r="P4" s="30"/>
      <c r="Q4" s="30"/>
      <c r="R4" s="30"/>
      <c r="S4" s="30"/>
    </row>
    <row r="5" spans="1:21" ht="15" customHeight="1" x14ac:dyDescent="0.25">
      <c r="A5" s="32" t="s">
        <v>13</v>
      </c>
      <c r="B5" s="6">
        <v>37</v>
      </c>
      <c r="C5" s="26">
        <v>97.4</v>
      </c>
      <c r="D5" s="6">
        <v>37</v>
      </c>
      <c r="E5" s="26">
        <v>97.4</v>
      </c>
      <c r="F5" s="6">
        <v>36</v>
      </c>
      <c r="G5" s="26">
        <v>94.7</v>
      </c>
      <c r="H5" s="6">
        <v>41</v>
      </c>
      <c r="I5" s="26">
        <v>107.9</v>
      </c>
      <c r="J5" s="42">
        <v>38</v>
      </c>
      <c r="K5" s="30"/>
      <c r="L5" s="30"/>
      <c r="M5" s="30"/>
      <c r="N5" s="30"/>
      <c r="O5" s="30"/>
      <c r="P5" s="30"/>
      <c r="Q5" s="30"/>
      <c r="R5" s="30"/>
      <c r="S5" s="30"/>
    </row>
    <row r="6" spans="1:21" ht="15" customHeight="1" x14ac:dyDescent="0.25">
      <c r="A6" s="32" t="s">
        <v>14</v>
      </c>
      <c r="B6" s="6">
        <v>298</v>
      </c>
      <c r="C6" s="26">
        <v>96.4</v>
      </c>
      <c r="D6" s="6">
        <v>309</v>
      </c>
      <c r="E6" s="26">
        <v>100</v>
      </c>
      <c r="F6" s="6">
        <v>305</v>
      </c>
      <c r="G6" s="26">
        <v>98.7</v>
      </c>
      <c r="H6" s="6">
        <v>290</v>
      </c>
      <c r="I6" s="26">
        <v>93.9</v>
      </c>
      <c r="J6" s="42">
        <v>309</v>
      </c>
      <c r="K6" s="30"/>
      <c r="L6" s="30"/>
      <c r="M6" s="30"/>
      <c r="N6" s="30"/>
      <c r="O6" s="30"/>
      <c r="P6" s="30"/>
      <c r="Q6" s="30"/>
      <c r="R6" s="30"/>
      <c r="S6" s="30"/>
    </row>
    <row r="7" spans="1:21" ht="15" customHeight="1" x14ac:dyDescent="0.25">
      <c r="A7" s="32" t="s">
        <v>15</v>
      </c>
      <c r="B7" s="6">
        <v>2019</v>
      </c>
      <c r="C7" s="26">
        <v>105.8</v>
      </c>
      <c r="D7" s="6">
        <v>1965</v>
      </c>
      <c r="E7" s="26">
        <v>103</v>
      </c>
      <c r="F7" s="6">
        <v>1909</v>
      </c>
      <c r="G7" s="26">
        <v>100.1</v>
      </c>
      <c r="H7" s="6">
        <v>1883</v>
      </c>
      <c r="I7" s="26">
        <v>98.7</v>
      </c>
      <c r="J7" s="42">
        <v>1908</v>
      </c>
      <c r="K7" s="30"/>
      <c r="L7" s="30"/>
      <c r="M7" s="30"/>
      <c r="N7" s="30"/>
      <c r="O7" s="30"/>
      <c r="P7" s="30"/>
      <c r="Q7" s="30"/>
      <c r="R7" s="30"/>
      <c r="S7" s="30"/>
    </row>
    <row r="8" spans="1:21" ht="15" customHeight="1" x14ac:dyDescent="0.25">
      <c r="A8" s="32" t="s">
        <v>16</v>
      </c>
      <c r="B8" s="6">
        <v>3341</v>
      </c>
      <c r="C8" s="26">
        <v>131.69999999999999</v>
      </c>
      <c r="D8" s="6">
        <v>3196</v>
      </c>
      <c r="E8" s="26">
        <v>126</v>
      </c>
      <c r="F8" s="6">
        <v>3185</v>
      </c>
      <c r="G8" s="26">
        <v>125.6</v>
      </c>
      <c r="H8" s="6">
        <v>2549</v>
      </c>
      <c r="I8" s="26">
        <v>100.5</v>
      </c>
      <c r="J8" s="42">
        <v>2536</v>
      </c>
      <c r="K8" s="30"/>
      <c r="L8" s="30"/>
      <c r="M8" s="30"/>
      <c r="N8" s="30"/>
      <c r="O8" s="30"/>
      <c r="P8" s="30"/>
      <c r="Q8" s="30"/>
      <c r="R8" s="30"/>
      <c r="S8" s="30"/>
    </row>
    <row r="9" spans="1:21" ht="15" customHeight="1" x14ac:dyDescent="0.25">
      <c r="A9" s="34" t="s">
        <v>17</v>
      </c>
      <c r="B9" s="6">
        <v>310</v>
      </c>
      <c r="C9" s="26">
        <v>167.6</v>
      </c>
      <c r="D9" s="6">
        <v>290</v>
      </c>
      <c r="E9" s="26">
        <v>156.80000000000001</v>
      </c>
      <c r="F9" s="6">
        <v>223</v>
      </c>
      <c r="G9" s="26">
        <v>120.5</v>
      </c>
      <c r="H9" s="6">
        <v>175</v>
      </c>
      <c r="I9" s="26">
        <v>94.6</v>
      </c>
      <c r="J9" s="42">
        <v>185</v>
      </c>
      <c r="K9" s="30"/>
      <c r="L9" s="30"/>
      <c r="M9" s="30"/>
      <c r="N9" s="30"/>
      <c r="O9" s="30"/>
      <c r="P9" s="30"/>
      <c r="Q9" s="30"/>
      <c r="R9" s="30"/>
      <c r="S9" s="30"/>
    </row>
    <row r="10" spans="1:21" ht="15" customHeight="1" x14ac:dyDescent="0.25">
      <c r="A10" s="32" t="s">
        <v>18</v>
      </c>
      <c r="B10" s="6">
        <v>10511068</v>
      </c>
      <c r="C10" s="26">
        <v>177.8</v>
      </c>
      <c r="D10" s="6">
        <v>10276738</v>
      </c>
      <c r="E10" s="26">
        <v>173.9</v>
      </c>
      <c r="F10" s="6">
        <v>9081716</v>
      </c>
      <c r="G10" s="26">
        <v>153.6</v>
      </c>
      <c r="H10" s="6">
        <v>5697938</v>
      </c>
      <c r="I10" s="26">
        <v>96.4</v>
      </c>
      <c r="J10" s="42">
        <v>5910829</v>
      </c>
      <c r="K10" s="30"/>
      <c r="L10" s="30"/>
      <c r="M10" s="30"/>
      <c r="N10" s="30"/>
      <c r="O10" s="30"/>
      <c r="P10" s="30"/>
      <c r="Q10" s="30"/>
      <c r="R10" s="30"/>
      <c r="S10" s="30"/>
    </row>
    <row r="11" spans="1:21" ht="15" customHeight="1" x14ac:dyDescent="0.25">
      <c r="A11" s="32" t="s">
        <v>19</v>
      </c>
      <c r="B11" s="6">
        <v>10861</v>
      </c>
      <c r="C11" s="26">
        <v>202.3</v>
      </c>
      <c r="D11" s="6">
        <v>9870</v>
      </c>
      <c r="E11" s="26">
        <v>183.9</v>
      </c>
      <c r="F11" s="6">
        <v>9321</v>
      </c>
      <c r="G11" s="26">
        <v>173.6</v>
      </c>
      <c r="H11" s="6">
        <v>6286</v>
      </c>
      <c r="I11" s="26">
        <v>117.1</v>
      </c>
      <c r="J11" s="42">
        <v>5368</v>
      </c>
      <c r="K11" s="30"/>
      <c r="L11" s="30"/>
      <c r="M11" s="30"/>
      <c r="N11" s="30"/>
      <c r="O11" s="30"/>
      <c r="P11" s="30"/>
      <c r="Q11" s="30"/>
      <c r="R11" s="30"/>
      <c r="S11" s="30"/>
    </row>
    <row r="12" spans="1:21" ht="15" customHeight="1" x14ac:dyDescent="0.25">
      <c r="A12" s="32" t="s">
        <v>27</v>
      </c>
      <c r="B12" s="6">
        <v>1188317</v>
      </c>
      <c r="C12" s="26">
        <v>223.2</v>
      </c>
      <c r="D12" s="6">
        <v>1367170</v>
      </c>
      <c r="E12" s="26">
        <v>256.8</v>
      </c>
      <c r="F12" s="6">
        <v>1156656</v>
      </c>
      <c r="G12" s="26">
        <v>217.3</v>
      </c>
      <c r="H12" s="6">
        <v>724812</v>
      </c>
      <c r="I12" s="26">
        <v>136.19999999999999</v>
      </c>
      <c r="J12" s="42">
        <v>532348</v>
      </c>
      <c r="K12" s="30"/>
      <c r="L12" s="30"/>
      <c r="M12" s="30"/>
      <c r="N12" s="30"/>
      <c r="O12" s="30"/>
      <c r="P12" s="30"/>
      <c r="Q12" s="30"/>
      <c r="R12" s="30"/>
      <c r="S12" s="30"/>
    </row>
    <row r="13" spans="1:21" ht="15" customHeight="1" x14ac:dyDescent="0.25">
      <c r="A13" s="32" t="s">
        <v>21</v>
      </c>
      <c r="B13" s="6">
        <v>1001785</v>
      </c>
      <c r="C13" s="26">
        <v>105.6</v>
      </c>
      <c r="D13" s="6">
        <v>975854</v>
      </c>
      <c r="E13" s="26">
        <v>102.9</v>
      </c>
      <c r="F13" s="6">
        <v>966312</v>
      </c>
      <c r="G13" s="26">
        <v>101.9</v>
      </c>
      <c r="H13" s="6">
        <v>953319</v>
      </c>
      <c r="I13" s="26">
        <v>100.5</v>
      </c>
      <c r="J13" s="42">
        <v>948693</v>
      </c>
      <c r="K13" s="30"/>
      <c r="L13" s="30"/>
      <c r="M13" s="30"/>
      <c r="N13" s="30"/>
      <c r="O13" s="30"/>
      <c r="P13" s="30"/>
      <c r="Q13" s="30"/>
      <c r="R13" s="30"/>
      <c r="S13" s="30"/>
    </row>
    <row r="14" spans="1:21" ht="15" customHeight="1" x14ac:dyDescent="0.25">
      <c r="A14" s="34" t="s">
        <v>22</v>
      </c>
      <c r="B14" s="6">
        <v>815792</v>
      </c>
      <c r="C14" s="26">
        <v>108.1</v>
      </c>
      <c r="D14" s="6">
        <v>779718</v>
      </c>
      <c r="E14" s="26">
        <v>103.3</v>
      </c>
      <c r="F14" s="6">
        <v>773549</v>
      </c>
      <c r="G14" s="26">
        <v>102.5</v>
      </c>
      <c r="H14" s="6">
        <v>760435</v>
      </c>
      <c r="I14" s="26">
        <v>100.8</v>
      </c>
      <c r="J14" s="42">
        <v>754528</v>
      </c>
      <c r="K14" s="30"/>
      <c r="L14" s="30"/>
      <c r="M14" s="30"/>
      <c r="N14" s="30"/>
      <c r="O14" s="30"/>
      <c r="P14" s="30"/>
      <c r="Q14" s="30"/>
      <c r="R14" s="30"/>
      <c r="S14" s="30"/>
    </row>
    <row r="15" spans="1:21" ht="15" customHeight="1" x14ac:dyDescent="0.25">
      <c r="A15" s="34" t="s">
        <v>23</v>
      </c>
      <c r="B15" s="6">
        <v>602457</v>
      </c>
      <c r="C15" s="26">
        <v>108.7</v>
      </c>
      <c r="D15" s="6">
        <v>575536</v>
      </c>
      <c r="E15" s="26">
        <v>103.9</v>
      </c>
      <c r="F15" s="6">
        <v>568905</v>
      </c>
      <c r="G15" s="26">
        <v>102.7</v>
      </c>
      <c r="H15" s="6">
        <v>561534</v>
      </c>
      <c r="I15" s="26">
        <v>101.4</v>
      </c>
      <c r="J15" s="42">
        <v>554028</v>
      </c>
      <c r="K15" s="30"/>
      <c r="L15" s="30"/>
      <c r="M15" s="30"/>
      <c r="N15" s="30"/>
      <c r="O15" s="30"/>
      <c r="P15" s="30"/>
      <c r="Q15" s="30"/>
      <c r="R15" s="30"/>
      <c r="S15" s="30"/>
    </row>
    <row r="16" spans="1:21" ht="15" customHeight="1" x14ac:dyDescent="0.25">
      <c r="A16" s="32" t="s">
        <v>28</v>
      </c>
      <c r="B16" s="6">
        <v>6263</v>
      </c>
      <c r="C16" s="26">
        <v>100.7</v>
      </c>
      <c r="D16" s="6">
        <v>6268.4</v>
      </c>
      <c r="E16" s="26">
        <v>100.8</v>
      </c>
      <c r="F16" s="6">
        <v>6205</v>
      </c>
      <c r="G16" s="26">
        <v>99.8</v>
      </c>
      <c r="H16" s="6">
        <v>6205.4000000000096</v>
      </c>
      <c r="I16" s="26">
        <v>99.8</v>
      </c>
      <c r="J16" s="42">
        <v>6219.3000000000102</v>
      </c>
      <c r="K16" s="30"/>
      <c r="L16" s="30"/>
      <c r="M16" s="30"/>
      <c r="N16" s="30"/>
      <c r="O16" s="30"/>
      <c r="P16" s="30"/>
      <c r="Q16" s="30"/>
      <c r="R16" s="30"/>
      <c r="S16" s="30"/>
    </row>
    <row r="17" spans="1:19" ht="15" customHeight="1" x14ac:dyDescent="0.25">
      <c r="A17" s="32" t="s">
        <v>29</v>
      </c>
      <c r="B17" s="6">
        <v>2787</v>
      </c>
      <c r="C17" s="26">
        <v>90.2</v>
      </c>
      <c r="D17" s="6">
        <v>3169.4</v>
      </c>
      <c r="E17" s="26">
        <v>102.6</v>
      </c>
      <c r="F17" s="6">
        <v>3076</v>
      </c>
      <c r="G17" s="26">
        <v>99.5</v>
      </c>
      <c r="H17" s="6">
        <v>3078.7</v>
      </c>
      <c r="I17" s="26">
        <v>99.6</v>
      </c>
      <c r="J17" s="42">
        <v>3089.8</v>
      </c>
      <c r="K17" s="30"/>
      <c r="L17" s="30"/>
      <c r="M17" s="30"/>
      <c r="N17" s="30"/>
      <c r="O17" s="30"/>
      <c r="P17" s="30"/>
      <c r="Q17" s="30"/>
      <c r="R17" s="30"/>
      <c r="S17" s="30"/>
    </row>
    <row r="18" spans="1:19" ht="15" customHeight="1" x14ac:dyDescent="0.25">
      <c r="A18" s="32" t="s">
        <v>30</v>
      </c>
      <c r="B18" s="6">
        <v>1111278</v>
      </c>
      <c r="C18" s="26">
        <v>173.2</v>
      </c>
      <c r="D18" s="6">
        <v>1025476.7</v>
      </c>
      <c r="E18" s="26">
        <v>159.80000000000001</v>
      </c>
      <c r="F18" s="6">
        <v>833956</v>
      </c>
      <c r="G18" s="26">
        <v>130</v>
      </c>
      <c r="H18" s="6">
        <v>736529.5</v>
      </c>
      <c r="I18" s="26">
        <v>114.8</v>
      </c>
      <c r="J18" s="42">
        <v>641727.80000000005</v>
      </c>
      <c r="K18" s="30"/>
      <c r="L18" s="30"/>
      <c r="M18" s="30"/>
      <c r="N18" s="30"/>
      <c r="O18" s="30"/>
      <c r="P18" s="30"/>
      <c r="Q18" s="30"/>
      <c r="R18" s="30"/>
      <c r="S18" s="30"/>
    </row>
    <row r="19" spans="1:19" ht="15" customHeight="1" x14ac:dyDescent="0.25">
      <c r="A19" s="34" t="s">
        <v>31</v>
      </c>
      <c r="B19" s="6">
        <v>746651</v>
      </c>
      <c r="C19" s="26">
        <v>255.4</v>
      </c>
      <c r="D19" s="6">
        <v>702789.7</v>
      </c>
      <c r="E19" s="26">
        <v>240.4</v>
      </c>
      <c r="F19" s="6">
        <v>550914</v>
      </c>
      <c r="G19" s="26">
        <v>188.5</v>
      </c>
      <c r="H19" s="6">
        <v>325324.90000000002</v>
      </c>
      <c r="I19" s="26">
        <v>111.3</v>
      </c>
      <c r="J19" s="42">
        <v>292298.59999999998</v>
      </c>
      <c r="K19" s="30"/>
      <c r="L19" s="30"/>
      <c r="M19" s="30"/>
      <c r="N19" s="30"/>
      <c r="O19" s="30"/>
      <c r="P19" s="30"/>
      <c r="Q19" s="30"/>
      <c r="R19" s="30"/>
      <c r="S19" s="30"/>
    </row>
    <row r="20" spans="1:19" ht="15" customHeight="1" x14ac:dyDescent="0.25">
      <c r="A20" s="32" t="s">
        <v>32</v>
      </c>
      <c r="B20" s="6">
        <v>8030463.5</v>
      </c>
      <c r="C20" s="26">
        <v>128.5</v>
      </c>
      <c r="D20" s="6">
        <v>8251218.7000000002</v>
      </c>
      <c r="E20" s="26">
        <v>132.1</v>
      </c>
      <c r="F20" s="6">
        <v>7019797</v>
      </c>
      <c r="G20" s="26">
        <v>112.4</v>
      </c>
      <c r="H20" s="6">
        <v>6608041.2000000002</v>
      </c>
      <c r="I20" s="26">
        <v>105.8</v>
      </c>
      <c r="J20" s="42">
        <v>6247551.4000000004</v>
      </c>
      <c r="K20" s="30"/>
      <c r="L20" s="30"/>
      <c r="M20" s="30"/>
      <c r="N20" s="30"/>
      <c r="O20" s="30"/>
      <c r="P20" s="30"/>
      <c r="Q20" s="30"/>
      <c r="R20" s="30"/>
      <c r="S20" s="30"/>
    </row>
    <row r="21" spans="1:19" ht="15" customHeight="1" x14ac:dyDescent="0.25">
      <c r="A21" s="43" t="s">
        <v>33</v>
      </c>
      <c r="B21" s="9">
        <v>231846</v>
      </c>
      <c r="C21" s="26">
        <v>198.1</v>
      </c>
      <c r="D21" s="9">
        <v>218447.2</v>
      </c>
      <c r="E21" s="26">
        <v>186.7</v>
      </c>
      <c r="F21" s="9">
        <v>74513</v>
      </c>
      <c r="G21" s="26">
        <v>63.7</v>
      </c>
      <c r="H21" s="9">
        <v>116394.3</v>
      </c>
      <c r="I21" s="26">
        <v>99.5</v>
      </c>
      <c r="J21" s="44">
        <v>117025.4</v>
      </c>
    </row>
    <row r="22" spans="1:19" ht="15" customHeight="1" x14ac:dyDescent="0.25">
      <c r="A22" s="45" t="s">
        <v>34</v>
      </c>
      <c r="B22" s="136">
        <v>13.8</v>
      </c>
      <c r="C22" s="136"/>
      <c r="D22" s="137">
        <v>12.4</v>
      </c>
      <c r="E22" s="137"/>
      <c r="F22" s="136">
        <v>11.9</v>
      </c>
      <c r="G22" s="136"/>
      <c r="H22" s="136">
        <v>11.1</v>
      </c>
      <c r="I22" s="136"/>
      <c r="J22" s="46">
        <v>10.3</v>
      </c>
    </row>
    <row r="23" spans="1:19" ht="15" customHeight="1" x14ac:dyDescent="0.25">
      <c r="A23" s="47"/>
      <c r="B23" s="47"/>
      <c r="C23" s="47"/>
      <c r="K23" s="48"/>
      <c r="L23" s="48"/>
      <c r="M23" s="48"/>
      <c r="N23" s="48"/>
      <c r="O23" s="48"/>
      <c r="P23" s="48"/>
      <c r="Q23" s="48"/>
      <c r="R23" s="48"/>
      <c r="S23" s="48"/>
    </row>
    <row r="24" spans="1:19" x14ac:dyDescent="0.25">
      <c r="B24" s="94"/>
    </row>
    <row r="25" spans="1:19" x14ac:dyDescent="0.25">
      <c r="B25" s="94"/>
    </row>
  </sheetData>
  <mergeCells count="5">
    <mergeCell ref="A2:J2"/>
    <mergeCell ref="B22:C22"/>
    <mergeCell ref="D22:E22"/>
    <mergeCell ref="F22:G22"/>
    <mergeCell ref="H22:I22"/>
  </mergeCells>
  <pageMargins left="0.7" right="0.7" top="0.78749999999999998" bottom="0.78749999999999998" header="0.511811023622047" footer="0.511811023622047"/>
  <pageSetup paperSize="9" scale="6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1"/>
  <sheetViews>
    <sheetView showGridLines="0" zoomScaleNormal="100" workbookViewId="0">
      <selection activeCell="D27" sqref="D27"/>
    </sheetView>
  </sheetViews>
  <sheetFormatPr defaultColWidth="8.85546875" defaultRowHeight="15" x14ac:dyDescent="0.25"/>
  <cols>
    <col min="1" max="1" width="37.140625" style="18" customWidth="1"/>
    <col min="2" max="2" width="10.28515625" style="18" customWidth="1"/>
    <col min="3" max="3" width="10.42578125" style="18" customWidth="1"/>
    <col min="4" max="9" width="10.28515625" style="18" customWidth="1"/>
    <col min="10" max="10" width="10.28515625" customWidth="1"/>
    <col min="11" max="11" width="8.85546875" style="18"/>
    <col min="12" max="19" width="6" style="18" customWidth="1"/>
    <col min="20" max="22" width="8.85546875" style="18"/>
    <col min="23" max="23" width="9" customWidth="1"/>
    <col min="24" max="16384" width="8.85546875" style="18"/>
  </cols>
  <sheetData>
    <row r="1" spans="1:22" ht="15" customHeight="1" x14ac:dyDescent="0.25">
      <c r="A1" s="152" t="s">
        <v>0</v>
      </c>
      <c r="B1" s="152"/>
      <c r="C1" s="152"/>
      <c r="D1" s="152"/>
      <c r="E1" s="152"/>
      <c r="F1" s="152"/>
      <c r="G1" s="152"/>
      <c r="H1" s="125"/>
      <c r="I1" s="125"/>
      <c r="J1" s="125"/>
      <c r="K1"/>
      <c r="L1"/>
      <c r="M1"/>
      <c r="N1"/>
      <c r="O1"/>
      <c r="P1"/>
      <c r="Q1"/>
      <c r="R1"/>
      <c r="S1"/>
      <c r="T1"/>
      <c r="U1"/>
      <c r="V1"/>
    </row>
    <row r="2" spans="1:22" ht="15" customHeight="1" x14ac:dyDescent="0.25">
      <c r="A2" s="127" t="s">
        <v>24</v>
      </c>
      <c r="B2" s="127"/>
      <c r="C2" s="127"/>
      <c r="D2" s="127"/>
      <c r="E2" s="127"/>
      <c r="F2" s="127"/>
      <c r="G2" s="127"/>
      <c r="H2" s="127"/>
      <c r="I2" s="127"/>
      <c r="J2" s="127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30" customHeight="1" x14ac:dyDescent="0.25">
      <c r="A3" s="19" t="s">
        <v>2</v>
      </c>
      <c r="B3" s="20">
        <v>2024</v>
      </c>
      <c r="C3" s="21" t="s">
        <v>215</v>
      </c>
      <c r="D3" s="20">
        <v>2023</v>
      </c>
      <c r="E3" s="22" t="s">
        <v>214</v>
      </c>
      <c r="F3" s="20">
        <v>2022</v>
      </c>
      <c r="G3" s="23" t="s">
        <v>213</v>
      </c>
      <c r="H3" s="20">
        <v>2021</v>
      </c>
      <c r="I3" s="23" t="s">
        <v>212</v>
      </c>
      <c r="J3" s="20">
        <v>2020</v>
      </c>
      <c r="K3" s="24"/>
      <c r="L3" s="24"/>
      <c r="M3" s="24"/>
      <c r="N3" s="24"/>
      <c r="O3" s="24"/>
      <c r="P3" s="24"/>
      <c r="Q3" s="24"/>
      <c r="R3" s="24"/>
      <c r="S3" s="24"/>
    </row>
    <row r="4" spans="1:22" ht="15" customHeight="1" x14ac:dyDescent="0.25">
      <c r="A4" s="25" t="s">
        <v>12</v>
      </c>
      <c r="B4" s="6">
        <v>441</v>
      </c>
      <c r="C4" s="26">
        <v>103.5</v>
      </c>
      <c r="D4" s="6">
        <v>434</v>
      </c>
      <c r="E4" s="27">
        <v>101.9</v>
      </c>
      <c r="F4" s="6">
        <v>410</v>
      </c>
      <c r="G4" s="28">
        <v>96.2</v>
      </c>
      <c r="H4" s="6">
        <v>416</v>
      </c>
      <c r="I4" s="28">
        <v>97.7</v>
      </c>
      <c r="J4" s="29">
        <v>426</v>
      </c>
      <c r="K4" s="30"/>
      <c r="L4" s="30"/>
      <c r="M4" s="30"/>
      <c r="N4" s="30"/>
      <c r="O4" s="30"/>
      <c r="P4" s="30"/>
      <c r="Q4" s="30"/>
      <c r="R4" s="31"/>
      <c r="S4" s="30"/>
    </row>
    <row r="5" spans="1:22" ht="15" customHeight="1" x14ac:dyDescent="0.25">
      <c r="A5" s="32" t="s">
        <v>13</v>
      </c>
      <c r="B5" s="6">
        <v>46</v>
      </c>
      <c r="C5" s="26">
        <v>104.5</v>
      </c>
      <c r="D5" s="6">
        <v>43</v>
      </c>
      <c r="E5" s="27">
        <v>97.7</v>
      </c>
      <c r="F5" s="6">
        <v>43</v>
      </c>
      <c r="G5" s="26">
        <v>97.7</v>
      </c>
      <c r="H5" s="6">
        <v>47</v>
      </c>
      <c r="I5" s="26">
        <v>106.8</v>
      </c>
      <c r="J5" s="6">
        <v>44</v>
      </c>
      <c r="K5" s="30"/>
      <c r="L5" s="30"/>
      <c r="M5" s="30"/>
      <c r="N5" s="30"/>
      <c r="O5" s="30"/>
      <c r="P5" s="30"/>
      <c r="Q5" s="30"/>
      <c r="R5" s="30"/>
      <c r="S5" s="30"/>
    </row>
    <row r="6" spans="1:22" ht="15" customHeight="1" x14ac:dyDescent="0.25">
      <c r="A6" s="32" t="s">
        <v>14</v>
      </c>
      <c r="B6" s="6">
        <v>309</v>
      </c>
      <c r="C6" s="26">
        <v>97.5</v>
      </c>
      <c r="D6" s="6">
        <v>322</v>
      </c>
      <c r="E6" s="27">
        <v>101.6</v>
      </c>
      <c r="F6" s="6">
        <v>314</v>
      </c>
      <c r="G6" s="26">
        <v>99.1</v>
      </c>
      <c r="H6" s="6">
        <v>297</v>
      </c>
      <c r="I6" s="26">
        <v>93.7</v>
      </c>
      <c r="J6" s="6">
        <v>317</v>
      </c>
      <c r="K6" s="30"/>
      <c r="L6" s="30"/>
      <c r="M6" s="30"/>
      <c r="N6" s="30"/>
      <c r="O6" s="30"/>
      <c r="P6" s="30"/>
      <c r="Q6" s="30"/>
      <c r="R6" s="30"/>
      <c r="S6" s="30"/>
    </row>
    <row r="7" spans="1:22" ht="15" customHeight="1" x14ac:dyDescent="0.25">
      <c r="A7" s="32" t="s">
        <v>15</v>
      </c>
      <c r="B7" s="6">
        <v>2342</v>
      </c>
      <c r="C7" s="26">
        <v>109.7</v>
      </c>
      <c r="D7" s="6">
        <v>2294</v>
      </c>
      <c r="E7" s="27">
        <v>107.4</v>
      </c>
      <c r="F7" s="6">
        <v>2183</v>
      </c>
      <c r="G7" s="26">
        <v>102.2</v>
      </c>
      <c r="H7" s="6">
        <v>2130</v>
      </c>
      <c r="I7" s="26">
        <v>99.8</v>
      </c>
      <c r="J7" s="6">
        <v>2135</v>
      </c>
      <c r="K7" s="30"/>
      <c r="L7" s="30"/>
      <c r="M7" s="30"/>
      <c r="N7" s="30"/>
      <c r="O7" s="30"/>
      <c r="P7" s="30"/>
      <c r="Q7" s="30"/>
      <c r="R7" s="33"/>
      <c r="S7" s="30"/>
    </row>
    <row r="8" spans="1:22" ht="15" customHeight="1" x14ac:dyDescent="0.25">
      <c r="A8" s="32" t="s">
        <v>16</v>
      </c>
      <c r="B8" s="6">
        <v>3610</v>
      </c>
      <c r="C8" s="26">
        <v>134.1</v>
      </c>
      <c r="D8" s="6">
        <v>3480</v>
      </c>
      <c r="E8" s="27">
        <v>129.19999999999999</v>
      </c>
      <c r="F8" s="6">
        <v>3404</v>
      </c>
      <c r="G8" s="26">
        <v>126.4</v>
      </c>
      <c r="H8" s="6">
        <v>2691</v>
      </c>
      <c r="I8" s="26">
        <v>99.9</v>
      </c>
      <c r="J8" s="6">
        <v>2693</v>
      </c>
      <c r="K8" s="30"/>
      <c r="L8" s="30"/>
      <c r="M8" s="30"/>
      <c r="N8" s="30"/>
      <c r="O8" s="30"/>
      <c r="P8" s="30"/>
      <c r="Q8" s="30"/>
      <c r="R8" s="30"/>
      <c r="S8" s="30"/>
    </row>
    <row r="9" spans="1:22" ht="15" customHeight="1" x14ac:dyDescent="0.25">
      <c r="A9" s="34" t="s">
        <v>17</v>
      </c>
      <c r="B9" s="6">
        <v>333</v>
      </c>
      <c r="C9" s="26">
        <v>158.6</v>
      </c>
      <c r="D9" s="6">
        <v>321</v>
      </c>
      <c r="E9" s="27">
        <v>152.9</v>
      </c>
      <c r="F9" s="6">
        <v>245</v>
      </c>
      <c r="G9" s="26">
        <v>116.7</v>
      </c>
      <c r="H9" s="6">
        <v>192</v>
      </c>
      <c r="I9" s="26">
        <v>91.4</v>
      </c>
      <c r="J9" s="6">
        <v>210</v>
      </c>
      <c r="K9" s="30"/>
      <c r="L9" s="30"/>
      <c r="M9" s="30"/>
      <c r="N9" s="30"/>
      <c r="O9" s="30"/>
      <c r="P9" s="30"/>
      <c r="Q9" s="30"/>
      <c r="R9" s="30"/>
      <c r="S9" s="30"/>
    </row>
    <row r="10" spans="1:22" ht="15" customHeight="1" x14ac:dyDescent="0.25">
      <c r="A10" s="32" t="s">
        <v>18</v>
      </c>
      <c r="B10" s="6">
        <v>13104162</v>
      </c>
      <c r="C10" s="26">
        <v>191.1</v>
      </c>
      <c r="D10" s="6">
        <v>12824201</v>
      </c>
      <c r="E10" s="27">
        <v>187.1</v>
      </c>
      <c r="F10" s="6">
        <v>11166042</v>
      </c>
      <c r="G10" s="26">
        <v>162.9</v>
      </c>
      <c r="H10" s="6">
        <v>6654329</v>
      </c>
      <c r="I10" s="26">
        <v>97.1</v>
      </c>
      <c r="J10" s="6">
        <v>6855453</v>
      </c>
      <c r="K10" s="30"/>
      <c r="L10" s="30"/>
      <c r="M10" s="30"/>
      <c r="N10" s="30"/>
      <c r="O10" s="30"/>
      <c r="P10" s="30"/>
      <c r="Q10" s="30"/>
      <c r="R10" s="30"/>
      <c r="S10" s="30"/>
    </row>
    <row r="11" spans="1:22" ht="15" customHeight="1" x14ac:dyDescent="0.25">
      <c r="A11" s="32" t="s">
        <v>19</v>
      </c>
      <c r="B11" s="6">
        <v>11314</v>
      </c>
      <c r="C11" s="26">
        <v>196.8</v>
      </c>
      <c r="D11" s="6">
        <v>10274</v>
      </c>
      <c r="E11" s="27">
        <v>178.7</v>
      </c>
      <c r="F11" s="6">
        <v>9649</v>
      </c>
      <c r="G11" s="26">
        <v>167.8</v>
      </c>
      <c r="H11" s="6">
        <v>6490</v>
      </c>
      <c r="I11" s="26">
        <v>112.9</v>
      </c>
      <c r="J11" s="6">
        <v>5750</v>
      </c>
      <c r="K11" s="30"/>
      <c r="L11" s="30"/>
      <c r="M11" s="30"/>
      <c r="N11" s="30"/>
      <c r="O11" s="30"/>
      <c r="P11" s="30"/>
      <c r="Q11" s="30"/>
      <c r="R11" s="30"/>
      <c r="S11" s="30"/>
    </row>
    <row r="12" spans="1:22" ht="15" customHeight="1" x14ac:dyDescent="0.25">
      <c r="A12" s="32" t="s">
        <v>20</v>
      </c>
      <c r="B12" s="6">
        <v>1253255</v>
      </c>
      <c r="C12" s="26">
        <v>222.9</v>
      </c>
      <c r="D12" s="6">
        <v>1431662</v>
      </c>
      <c r="E12" s="27">
        <v>254.6</v>
      </c>
      <c r="F12" s="6">
        <v>1197765</v>
      </c>
      <c r="G12" s="26">
        <v>213</v>
      </c>
      <c r="H12" s="6">
        <v>759169</v>
      </c>
      <c r="I12" s="26">
        <v>135</v>
      </c>
      <c r="J12" s="6">
        <v>562376</v>
      </c>
      <c r="K12" s="30"/>
      <c r="L12" s="30"/>
      <c r="M12" s="30"/>
      <c r="N12" s="30"/>
      <c r="O12" s="30"/>
      <c r="P12" s="30"/>
      <c r="Q12" s="30"/>
      <c r="R12" s="30"/>
      <c r="S12" s="30"/>
    </row>
    <row r="13" spans="1:22" ht="15" customHeight="1" x14ac:dyDescent="0.25">
      <c r="A13" s="35" t="s">
        <v>21</v>
      </c>
      <c r="B13" s="6">
        <v>1114543</v>
      </c>
      <c r="C13" s="26">
        <v>105</v>
      </c>
      <c r="D13" s="6">
        <v>1098558</v>
      </c>
      <c r="E13" s="27">
        <v>103.5</v>
      </c>
      <c r="F13" s="6">
        <v>1079908</v>
      </c>
      <c r="G13" s="26">
        <v>101.8</v>
      </c>
      <c r="H13" s="6">
        <v>1065514</v>
      </c>
      <c r="I13" s="26">
        <v>100.4</v>
      </c>
      <c r="J13" s="6">
        <v>1061252</v>
      </c>
    </row>
    <row r="14" spans="1:22" ht="15" customHeight="1" x14ac:dyDescent="0.25">
      <c r="A14" s="36" t="s">
        <v>22</v>
      </c>
      <c r="B14" s="6">
        <v>907033</v>
      </c>
      <c r="C14" s="26">
        <v>107.6</v>
      </c>
      <c r="D14" s="6">
        <v>875526</v>
      </c>
      <c r="E14" s="27">
        <v>103.9</v>
      </c>
      <c r="F14" s="6">
        <v>862139</v>
      </c>
      <c r="G14" s="26">
        <v>102.3</v>
      </c>
      <c r="H14" s="6">
        <v>849471</v>
      </c>
      <c r="I14" s="26">
        <v>100.8</v>
      </c>
      <c r="J14" s="6">
        <v>842702</v>
      </c>
    </row>
    <row r="15" spans="1:22" ht="15" customHeight="1" x14ac:dyDescent="0.25">
      <c r="A15" s="37" t="s">
        <v>23</v>
      </c>
      <c r="B15" s="9">
        <v>671641</v>
      </c>
      <c r="C15" s="38">
        <v>108.9</v>
      </c>
      <c r="D15" s="9">
        <v>644057</v>
      </c>
      <c r="E15" s="39">
        <v>104.4</v>
      </c>
      <c r="F15" s="9">
        <v>634317</v>
      </c>
      <c r="G15" s="38">
        <v>102.8</v>
      </c>
      <c r="H15" s="9">
        <v>623432</v>
      </c>
      <c r="I15" s="38">
        <v>101.1</v>
      </c>
      <c r="J15" s="9">
        <v>616948</v>
      </c>
    </row>
    <row r="16" spans="1:22" x14ac:dyDescent="0.25">
      <c r="B16" s="91"/>
    </row>
    <row r="21" spans="18:18" ht="15" customHeight="1" x14ac:dyDescent="0.25">
      <c r="R21" s="31"/>
    </row>
  </sheetData>
  <mergeCells count="1">
    <mergeCell ref="A2:J2"/>
  </mergeCells>
  <pageMargins left="0.7" right="0.7" top="0.78749999999999998" bottom="0.78749999999999998" header="0.511811023622047" footer="0.511811023622047"/>
  <pageSetup paperSize="9" scale="67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6"/>
  <sheetViews>
    <sheetView showGridLines="0" zoomScaleNormal="100" workbookViewId="0">
      <selection activeCell="D27" sqref="D27"/>
    </sheetView>
  </sheetViews>
  <sheetFormatPr defaultColWidth="8.85546875" defaultRowHeight="15" x14ac:dyDescent="0.25"/>
  <cols>
    <col min="1" max="1" width="37.140625" style="18" customWidth="1"/>
    <col min="2" max="10" width="10.28515625" style="18" customWidth="1"/>
    <col min="11" max="18" width="6" style="18" customWidth="1"/>
    <col min="19" max="19" width="8.85546875" style="18"/>
    <col min="20" max="22" width="9" customWidth="1"/>
    <col min="23" max="16384" width="8.85546875" style="18"/>
  </cols>
  <sheetData>
    <row r="1" spans="1:19" ht="15" customHeight="1" x14ac:dyDescent="0.25">
      <c r="A1" s="152" t="s">
        <v>25</v>
      </c>
      <c r="B1" s="152"/>
      <c r="C1" s="152"/>
      <c r="D1" s="152"/>
      <c r="E1" s="152"/>
      <c r="F1" s="152"/>
      <c r="G1" s="152"/>
      <c r="H1" s="125"/>
      <c r="I1" s="125"/>
      <c r="J1" s="125"/>
      <c r="K1"/>
      <c r="L1"/>
      <c r="M1"/>
      <c r="N1"/>
      <c r="O1"/>
      <c r="P1"/>
      <c r="Q1"/>
      <c r="R1"/>
      <c r="S1"/>
    </row>
    <row r="2" spans="1:19" ht="15" customHeight="1" x14ac:dyDescent="0.25">
      <c r="A2" s="127" t="s">
        <v>35</v>
      </c>
      <c r="B2" s="127"/>
      <c r="C2" s="127"/>
      <c r="D2" s="127"/>
      <c r="E2" s="127"/>
      <c r="F2" s="127"/>
      <c r="G2" s="127"/>
      <c r="H2" s="127"/>
      <c r="I2" s="127"/>
      <c r="J2" s="127"/>
      <c r="K2" s="12"/>
      <c r="L2" s="12"/>
      <c r="M2" s="12"/>
      <c r="N2" s="12"/>
      <c r="O2" s="12"/>
      <c r="P2" s="12"/>
      <c r="Q2" s="12"/>
      <c r="R2" s="12"/>
      <c r="S2" s="12"/>
    </row>
    <row r="3" spans="1:19" ht="30" customHeight="1" x14ac:dyDescent="0.25">
      <c r="A3" s="40" t="s">
        <v>2</v>
      </c>
      <c r="B3" s="20">
        <v>2024</v>
      </c>
      <c r="C3" s="21" t="s">
        <v>215</v>
      </c>
      <c r="D3" s="20">
        <v>2023</v>
      </c>
      <c r="E3" s="22" t="s">
        <v>214</v>
      </c>
      <c r="F3" s="20">
        <v>2022</v>
      </c>
      <c r="G3" s="23" t="s">
        <v>213</v>
      </c>
      <c r="H3" s="20">
        <v>2021</v>
      </c>
      <c r="I3" s="23" t="s">
        <v>212</v>
      </c>
      <c r="J3" s="20">
        <v>2020</v>
      </c>
      <c r="K3" s="41"/>
      <c r="L3" s="41"/>
      <c r="M3" s="41"/>
      <c r="N3" s="41"/>
      <c r="O3" s="41"/>
      <c r="P3" s="41"/>
      <c r="Q3" s="41"/>
      <c r="R3" s="41"/>
    </row>
    <row r="4" spans="1:19" ht="15" customHeight="1" x14ac:dyDescent="0.25">
      <c r="A4" s="35" t="s">
        <v>12</v>
      </c>
      <c r="B4" s="6">
        <v>16</v>
      </c>
      <c r="C4" s="26">
        <v>106.7</v>
      </c>
      <c r="D4" s="6">
        <v>16</v>
      </c>
      <c r="E4" s="49">
        <v>106.7</v>
      </c>
      <c r="F4" s="6">
        <v>16</v>
      </c>
      <c r="G4" s="49">
        <v>106.7</v>
      </c>
      <c r="H4" s="6">
        <v>16</v>
      </c>
      <c r="I4" s="49">
        <v>106.7</v>
      </c>
      <c r="J4" s="50">
        <v>15</v>
      </c>
      <c r="K4" s="30"/>
      <c r="L4" s="30"/>
      <c r="M4" s="30"/>
      <c r="N4" s="30"/>
      <c r="O4" s="30"/>
      <c r="P4" s="30"/>
      <c r="Q4" s="30"/>
      <c r="R4" s="30"/>
    </row>
    <row r="5" spans="1:19" ht="15" customHeight="1" x14ac:dyDescent="0.25">
      <c r="A5" s="32" t="s">
        <v>13</v>
      </c>
      <c r="B5" s="6">
        <v>3</v>
      </c>
      <c r="C5" s="26">
        <v>75</v>
      </c>
      <c r="D5" s="6">
        <v>3</v>
      </c>
      <c r="E5" s="51">
        <v>75</v>
      </c>
      <c r="F5" s="6">
        <v>3</v>
      </c>
      <c r="G5" s="51">
        <v>75</v>
      </c>
      <c r="H5" s="6">
        <v>3</v>
      </c>
      <c r="I5" s="51">
        <v>75</v>
      </c>
      <c r="J5" s="42">
        <v>4</v>
      </c>
      <c r="K5" s="30"/>
      <c r="L5" s="30"/>
      <c r="M5" s="30"/>
      <c r="N5" s="30"/>
      <c r="O5" s="30"/>
      <c r="P5" s="30"/>
      <c r="Q5" s="30"/>
      <c r="R5" s="30"/>
    </row>
    <row r="6" spans="1:19" ht="15" customHeight="1" x14ac:dyDescent="0.25">
      <c r="A6" s="32" t="s">
        <v>14</v>
      </c>
      <c r="B6" s="6">
        <v>59</v>
      </c>
      <c r="C6" s="26">
        <v>81.900000000000006</v>
      </c>
      <c r="D6" s="6">
        <v>69</v>
      </c>
      <c r="E6" s="51">
        <v>95.8</v>
      </c>
      <c r="F6" s="6">
        <v>68</v>
      </c>
      <c r="G6" s="51">
        <v>94.4</v>
      </c>
      <c r="H6" s="6">
        <v>64</v>
      </c>
      <c r="I6" s="51">
        <v>88.9</v>
      </c>
      <c r="J6" s="42">
        <v>72</v>
      </c>
      <c r="K6" s="30"/>
      <c r="L6" s="30"/>
      <c r="M6" s="30"/>
      <c r="N6" s="30"/>
      <c r="O6" s="30"/>
      <c r="P6" s="30"/>
      <c r="Q6" s="30"/>
      <c r="R6" s="30"/>
    </row>
    <row r="7" spans="1:19" ht="15" customHeight="1" x14ac:dyDescent="0.25">
      <c r="A7" s="32" t="s">
        <v>15</v>
      </c>
      <c r="B7" s="6">
        <v>322</v>
      </c>
      <c r="C7" s="26">
        <v>107.3</v>
      </c>
      <c r="D7" s="6">
        <v>319</v>
      </c>
      <c r="E7" s="51">
        <v>106.3</v>
      </c>
      <c r="F7" s="6">
        <v>315</v>
      </c>
      <c r="G7" s="51">
        <v>105</v>
      </c>
      <c r="H7" s="6">
        <v>306</v>
      </c>
      <c r="I7" s="51">
        <v>102</v>
      </c>
      <c r="J7" s="42">
        <v>300</v>
      </c>
      <c r="K7" s="30"/>
      <c r="L7" s="30"/>
      <c r="M7" s="30"/>
      <c r="N7" s="30"/>
      <c r="O7" s="30"/>
      <c r="P7" s="30"/>
      <c r="Q7" s="30"/>
      <c r="R7" s="30"/>
    </row>
    <row r="8" spans="1:19" ht="15" customHeight="1" x14ac:dyDescent="0.25">
      <c r="A8" s="32" t="s">
        <v>16</v>
      </c>
      <c r="B8" s="6">
        <v>385</v>
      </c>
      <c r="C8" s="26">
        <v>117.4</v>
      </c>
      <c r="D8" s="6">
        <v>366</v>
      </c>
      <c r="E8" s="51">
        <v>111.6</v>
      </c>
      <c r="F8" s="6">
        <v>337</v>
      </c>
      <c r="G8" s="51">
        <v>102.7</v>
      </c>
      <c r="H8" s="6">
        <v>287</v>
      </c>
      <c r="I8" s="51">
        <v>87.5</v>
      </c>
      <c r="J8" s="42">
        <v>328</v>
      </c>
      <c r="K8" s="30"/>
      <c r="L8" s="30"/>
      <c r="M8" s="30"/>
      <c r="N8" s="30"/>
      <c r="O8" s="30"/>
      <c r="P8" s="30"/>
      <c r="Q8" s="30"/>
      <c r="R8" s="30"/>
    </row>
    <row r="9" spans="1:19" ht="15" customHeight="1" x14ac:dyDescent="0.25">
      <c r="A9" s="34" t="s">
        <v>17</v>
      </c>
      <c r="B9" s="6">
        <v>63</v>
      </c>
      <c r="C9" s="26">
        <v>150</v>
      </c>
      <c r="D9" s="6">
        <v>40</v>
      </c>
      <c r="E9" s="51">
        <v>95.2</v>
      </c>
      <c r="F9" s="6">
        <v>36</v>
      </c>
      <c r="G9" s="51">
        <v>85.7</v>
      </c>
      <c r="H9" s="6">
        <v>30</v>
      </c>
      <c r="I9" s="51">
        <v>71.400000000000006</v>
      </c>
      <c r="J9" s="42">
        <v>42</v>
      </c>
      <c r="K9" s="30"/>
      <c r="L9" s="30"/>
      <c r="M9" s="30"/>
      <c r="N9" s="30"/>
      <c r="O9" s="30"/>
      <c r="P9" s="30"/>
      <c r="Q9" s="30"/>
      <c r="R9" s="30"/>
    </row>
    <row r="10" spans="1:19" ht="15" customHeight="1" x14ac:dyDescent="0.25">
      <c r="A10" s="32" t="s">
        <v>18</v>
      </c>
      <c r="B10" s="6">
        <v>3793553</v>
      </c>
      <c r="C10" s="26">
        <v>245.1</v>
      </c>
      <c r="D10" s="6">
        <v>3648114</v>
      </c>
      <c r="E10" s="51">
        <v>235.7</v>
      </c>
      <c r="F10" s="6">
        <v>3200638</v>
      </c>
      <c r="G10" s="51">
        <v>206.8</v>
      </c>
      <c r="H10" s="6">
        <v>1616145</v>
      </c>
      <c r="I10" s="51">
        <v>104.4</v>
      </c>
      <c r="J10" s="42">
        <v>1547731</v>
      </c>
      <c r="K10" s="30"/>
      <c r="L10" s="30"/>
      <c r="M10" s="30"/>
      <c r="N10" s="30"/>
      <c r="O10" s="30"/>
      <c r="P10" s="30"/>
      <c r="Q10" s="30"/>
      <c r="R10" s="30"/>
    </row>
    <row r="11" spans="1:19" ht="15" customHeight="1" x14ac:dyDescent="0.25">
      <c r="A11" s="32" t="s">
        <v>19</v>
      </c>
      <c r="B11" s="6">
        <v>1551</v>
      </c>
      <c r="C11" s="26">
        <v>178.5</v>
      </c>
      <c r="D11" s="6">
        <v>1421</v>
      </c>
      <c r="E11" s="51">
        <v>163.5</v>
      </c>
      <c r="F11" s="6">
        <v>1140</v>
      </c>
      <c r="G11" s="51">
        <v>131.19999999999999</v>
      </c>
      <c r="H11" s="6">
        <v>965</v>
      </c>
      <c r="I11" s="51">
        <v>111</v>
      </c>
      <c r="J11" s="42">
        <v>869</v>
      </c>
      <c r="K11" s="30"/>
      <c r="L11" s="30"/>
      <c r="M11" s="30"/>
      <c r="N11" s="30"/>
      <c r="O11" s="30"/>
      <c r="P11" s="30"/>
      <c r="Q11" s="30"/>
      <c r="R11" s="30"/>
    </row>
    <row r="12" spans="1:19" ht="15" customHeight="1" x14ac:dyDescent="0.25">
      <c r="A12" s="32" t="s">
        <v>27</v>
      </c>
      <c r="B12" s="6">
        <v>250850</v>
      </c>
      <c r="C12" s="26">
        <v>166.1</v>
      </c>
      <c r="D12" s="6">
        <v>285829</v>
      </c>
      <c r="E12" s="51">
        <v>189.2</v>
      </c>
      <c r="F12" s="6">
        <v>280003</v>
      </c>
      <c r="G12" s="51">
        <v>185.4</v>
      </c>
      <c r="H12" s="6">
        <v>217210</v>
      </c>
      <c r="I12" s="51">
        <v>143.80000000000001</v>
      </c>
      <c r="J12" s="42">
        <v>151036</v>
      </c>
      <c r="K12" s="30"/>
      <c r="L12" s="30"/>
      <c r="M12" s="30"/>
      <c r="N12" s="30"/>
      <c r="O12" s="30"/>
      <c r="P12" s="30"/>
      <c r="Q12" s="30"/>
      <c r="R12" s="30"/>
    </row>
    <row r="13" spans="1:19" ht="15" customHeight="1" x14ac:dyDescent="0.25">
      <c r="A13" s="32" t="s">
        <v>21</v>
      </c>
      <c r="B13" s="6">
        <v>409339</v>
      </c>
      <c r="C13" s="26">
        <v>100.5</v>
      </c>
      <c r="D13" s="6">
        <v>408075</v>
      </c>
      <c r="E13" s="51">
        <v>100.2</v>
      </c>
      <c r="F13" s="6">
        <v>408648</v>
      </c>
      <c r="G13" s="51">
        <v>100.3</v>
      </c>
      <c r="H13" s="6">
        <v>405512</v>
      </c>
      <c r="I13" s="51">
        <v>99.6</v>
      </c>
      <c r="J13" s="42">
        <v>407257</v>
      </c>
      <c r="K13" s="30"/>
      <c r="L13" s="30"/>
      <c r="M13" s="30"/>
      <c r="N13" s="30"/>
      <c r="O13" s="30"/>
      <c r="P13" s="30"/>
      <c r="Q13" s="30"/>
      <c r="R13" s="30"/>
    </row>
    <row r="14" spans="1:19" ht="15" customHeight="1" x14ac:dyDescent="0.25">
      <c r="A14" s="34" t="s">
        <v>22</v>
      </c>
      <c r="B14" s="6">
        <v>358721</v>
      </c>
      <c r="C14" s="26">
        <v>102.7</v>
      </c>
      <c r="D14" s="6">
        <v>351610</v>
      </c>
      <c r="E14" s="51">
        <v>100.6</v>
      </c>
      <c r="F14" s="6">
        <v>351114</v>
      </c>
      <c r="G14" s="51">
        <v>100.5</v>
      </c>
      <c r="H14" s="6">
        <v>349592</v>
      </c>
      <c r="I14" s="51">
        <v>100.1</v>
      </c>
      <c r="J14" s="42">
        <v>349361</v>
      </c>
      <c r="K14" s="30"/>
      <c r="L14" s="30"/>
      <c r="M14" s="30"/>
      <c r="N14" s="30"/>
      <c r="O14" s="30"/>
      <c r="P14" s="30"/>
      <c r="Q14" s="30"/>
      <c r="R14" s="30"/>
    </row>
    <row r="15" spans="1:19" ht="15" customHeight="1" x14ac:dyDescent="0.25">
      <c r="A15" s="34" t="s">
        <v>23</v>
      </c>
      <c r="B15" s="6">
        <v>335315</v>
      </c>
      <c r="C15" s="26">
        <v>101.3</v>
      </c>
      <c r="D15" s="6">
        <v>329272</v>
      </c>
      <c r="E15" s="51">
        <v>99.4</v>
      </c>
      <c r="F15" s="6">
        <v>330647</v>
      </c>
      <c r="G15" s="51">
        <v>99.9</v>
      </c>
      <c r="H15" s="6">
        <v>330049</v>
      </c>
      <c r="I15" s="51">
        <v>99.7</v>
      </c>
      <c r="J15" s="42">
        <v>331126</v>
      </c>
      <c r="K15" s="30"/>
      <c r="L15" s="30"/>
      <c r="M15" s="30"/>
      <c r="N15" s="30"/>
      <c r="O15" s="30"/>
      <c r="P15" s="30"/>
      <c r="Q15" s="30"/>
      <c r="R15" s="30"/>
    </row>
    <row r="16" spans="1:19" ht="15" customHeight="1" x14ac:dyDescent="0.25">
      <c r="A16" s="32" t="s">
        <v>28</v>
      </c>
      <c r="B16" s="6">
        <v>2026</v>
      </c>
      <c r="C16" s="26">
        <v>96.4</v>
      </c>
      <c r="D16" s="6">
        <v>2086.6</v>
      </c>
      <c r="E16" s="51">
        <v>99.3</v>
      </c>
      <c r="F16" s="6">
        <v>2097</v>
      </c>
      <c r="G16" s="51">
        <v>99.8</v>
      </c>
      <c r="H16" s="6">
        <v>2098.3000000000002</v>
      </c>
      <c r="I16" s="51">
        <v>99.9</v>
      </c>
      <c r="J16" s="42">
        <v>2101.1</v>
      </c>
      <c r="K16" s="30"/>
      <c r="L16" s="30"/>
      <c r="M16" s="30"/>
      <c r="N16" s="30"/>
      <c r="O16" s="30"/>
      <c r="P16" s="30"/>
      <c r="Q16" s="30"/>
      <c r="R16" s="30"/>
    </row>
    <row r="17" spans="1:18" ht="15" customHeight="1" x14ac:dyDescent="0.25">
      <c r="A17" s="34" t="s">
        <v>29</v>
      </c>
      <c r="B17" s="6">
        <v>912</v>
      </c>
      <c r="C17" s="26">
        <v>85.4</v>
      </c>
      <c r="D17" s="6">
        <v>1056.7</v>
      </c>
      <c r="E17" s="51">
        <v>99</v>
      </c>
      <c r="F17" s="6">
        <v>1035</v>
      </c>
      <c r="G17" s="51">
        <v>96.9</v>
      </c>
      <c r="H17" s="6">
        <v>1061.3</v>
      </c>
      <c r="I17" s="51">
        <v>99.3</v>
      </c>
      <c r="J17" s="42">
        <v>1067.9000000000001</v>
      </c>
      <c r="K17" s="30"/>
      <c r="L17" s="30"/>
      <c r="M17" s="30"/>
      <c r="N17" s="30"/>
      <c r="O17" s="30"/>
      <c r="P17" s="30"/>
      <c r="Q17" s="30"/>
      <c r="R17" s="30"/>
    </row>
    <row r="18" spans="1:18" ht="15" customHeight="1" x14ac:dyDescent="0.25">
      <c r="A18" s="32" t="s">
        <v>30</v>
      </c>
      <c r="B18" s="6">
        <v>566273</v>
      </c>
      <c r="C18" s="26">
        <v>240.8</v>
      </c>
      <c r="D18" s="6">
        <v>499911.5</v>
      </c>
      <c r="E18" s="51">
        <v>212.6</v>
      </c>
      <c r="F18" s="6">
        <v>411919</v>
      </c>
      <c r="G18" s="51">
        <v>175.2</v>
      </c>
      <c r="H18" s="6">
        <v>304307.90000000002</v>
      </c>
      <c r="I18" s="51">
        <v>129.4</v>
      </c>
      <c r="J18" s="42">
        <v>235124.3</v>
      </c>
      <c r="K18" s="30"/>
      <c r="L18" s="30"/>
      <c r="M18" s="30"/>
      <c r="N18" s="30"/>
      <c r="O18" s="30"/>
      <c r="P18" s="30"/>
      <c r="Q18" s="30"/>
      <c r="R18" s="30"/>
    </row>
    <row r="19" spans="1:18" ht="15" customHeight="1" x14ac:dyDescent="0.25">
      <c r="A19" s="34" t="s">
        <v>31</v>
      </c>
      <c r="B19" s="6">
        <v>440682</v>
      </c>
      <c r="C19" s="26">
        <v>382.1</v>
      </c>
      <c r="D19" s="6">
        <v>395484.9</v>
      </c>
      <c r="E19" s="51">
        <v>342.9</v>
      </c>
      <c r="F19" s="6">
        <v>302029</v>
      </c>
      <c r="G19" s="51">
        <v>261.89999999999998</v>
      </c>
      <c r="H19" s="6">
        <v>161610.79999999999</v>
      </c>
      <c r="I19" s="51">
        <v>140.1</v>
      </c>
      <c r="J19" s="42">
        <v>115338.8</v>
      </c>
      <c r="K19" s="30"/>
      <c r="L19" s="30"/>
      <c r="M19" s="30"/>
      <c r="N19" s="30"/>
      <c r="O19" s="30"/>
      <c r="P19" s="30"/>
      <c r="Q19" s="30"/>
      <c r="R19" s="30"/>
    </row>
    <row r="20" spans="1:18" ht="15" customHeight="1" x14ac:dyDescent="0.25">
      <c r="A20" s="32" t="s">
        <v>32</v>
      </c>
      <c r="B20" s="6">
        <v>3284532</v>
      </c>
      <c r="C20" s="26">
        <v>123.6</v>
      </c>
      <c r="D20" s="6">
        <v>3888918</v>
      </c>
      <c r="E20" s="51">
        <v>146.4</v>
      </c>
      <c r="F20" s="6">
        <v>3074145</v>
      </c>
      <c r="G20" s="51">
        <v>115.7</v>
      </c>
      <c r="H20" s="6">
        <v>2759708</v>
      </c>
      <c r="I20" s="51">
        <v>103.9</v>
      </c>
      <c r="J20" s="42">
        <v>2656598.7000000002</v>
      </c>
      <c r="K20" s="30"/>
      <c r="L20" s="30"/>
      <c r="M20" s="30"/>
      <c r="N20" s="30"/>
      <c r="O20" s="30"/>
      <c r="P20" s="30"/>
      <c r="Q20" s="30"/>
      <c r="R20" s="30"/>
    </row>
    <row r="21" spans="1:18" ht="15" customHeight="1" x14ac:dyDescent="0.25">
      <c r="A21" s="43" t="s">
        <v>33</v>
      </c>
      <c r="B21" s="9">
        <v>152169</v>
      </c>
      <c r="C21" s="52">
        <v>242.3</v>
      </c>
      <c r="D21" s="9">
        <v>18329</v>
      </c>
      <c r="E21" s="52">
        <v>29.2</v>
      </c>
      <c r="F21" s="9">
        <v>25857</v>
      </c>
      <c r="G21" s="52">
        <v>41.2</v>
      </c>
      <c r="H21" s="9">
        <v>49605.8</v>
      </c>
      <c r="I21" s="52">
        <v>79</v>
      </c>
      <c r="J21" s="44">
        <v>62797.1</v>
      </c>
    </row>
    <row r="22" spans="1:18" ht="15" customHeight="1" x14ac:dyDescent="0.25">
      <c r="A22" s="45" t="s">
        <v>34</v>
      </c>
      <c r="B22" s="138">
        <v>17.2</v>
      </c>
      <c r="C22" s="138"/>
      <c r="D22" s="139">
        <v>12.8</v>
      </c>
      <c r="E22" s="139"/>
      <c r="F22" s="138">
        <v>13.4</v>
      </c>
      <c r="G22" s="138"/>
      <c r="H22" s="138">
        <v>11</v>
      </c>
      <c r="I22" s="138"/>
      <c r="J22" s="46">
        <v>8.9</v>
      </c>
    </row>
    <row r="23" spans="1:18" ht="15" customHeight="1" x14ac:dyDescent="0.25">
      <c r="A23" s="47"/>
      <c r="B23" s="47"/>
      <c r="C23" s="47"/>
      <c r="K23" s="48"/>
      <c r="L23" s="48"/>
      <c r="M23" s="48"/>
      <c r="N23" s="48"/>
      <c r="O23" s="48"/>
      <c r="P23" s="48"/>
      <c r="Q23" s="48"/>
      <c r="R23" s="48"/>
    </row>
    <row r="24" spans="1:18" x14ac:dyDescent="0.25">
      <c r="B24" s="94"/>
    </row>
    <row r="25" spans="1:18" x14ac:dyDescent="0.25">
      <c r="A25" s="94"/>
      <c r="B25" s="94"/>
    </row>
    <row r="26" spans="1:18" x14ac:dyDescent="0.25">
      <c r="B26" s="94"/>
    </row>
    <row r="27" spans="1:18" x14ac:dyDescent="0.25">
      <c r="B27" s="94"/>
    </row>
    <row r="28" spans="1:18" x14ac:dyDescent="0.25">
      <c r="B28" s="94"/>
    </row>
    <row r="29" spans="1:18" x14ac:dyDescent="0.25">
      <c r="B29" s="94"/>
    </row>
    <row r="30" spans="1:18" x14ac:dyDescent="0.25">
      <c r="B30" s="94"/>
    </row>
    <row r="31" spans="1:18" x14ac:dyDescent="0.25">
      <c r="B31" s="94"/>
    </row>
    <row r="32" spans="1:18" x14ac:dyDescent="0.25">
      <c r="B32" s="94"/>
    </row>
    <row r="33" spans="2:2" x14ac:dyDescent="0.25">
      <c r="B33" s="94"/>
    </row>
    <row r="34" spans="2:2" x14ac:dyDescent="0.25">
      <c r="B34" s="94"/>
    </row>
    <row r="35" spans="2:2" x14ac:dyDescent="0.25">
      <c r="B35" s="94"/>
    </row>
    <row r="36" spans="2:2" x14ac:dyDescent="0.25">
      <c r="B36" s="94"/>
    </row>
  </sheetData>
  <mergeCells count="5">
    <mergeCell ref="A2:J2"/>
    <mergeCell ref="B22:C22"/>
    <mergeCell ref="D22:E22"/>
    <mergeCell ref="F22:G22"/>
    <mergeCell ref="H22:I22"/>
  </mergeCells>
  <pageMargins left="0.7" right="0.7" top="0.78749999999999998" bottom="0.78749999999999998" header="0.511811023622047" footer="0.511811023622047"/>
  <pageSetup paperSize="9" scale="67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22"/>
  <sheetViews>
    <sheetView showGridLines="0" zoomScaleNormal="100" workbookViewId="0">
      <selection activeCell="D27" sqref="D27"/>
    </sheetView>
  </sheetViews>
  <sheetFormatPr defaultColWidth="8.85546875" defaultRowHeight="15" x14ac:dyDescent="0.25"/>
  <cols>
    <col min="1" max="1" width="37.140625" style="18" customWidth="1"/>
    <col min="2" max="10" width="10.28515625" style="18" customWidth="1"/>
    <col min="11" max="15" width="6" style="18" customWidth="1"/>
    <col min="16" max="20" width="8.85546875" style="18"/>
    <col min="21" max="22" width="9" customWidth="1"/>
    <col min="23" max="16384" width="8.85546875" style="18"/>
  </cols>
  <sheetData>
    <row r="1" spans="1:20" ht="15" customHeight="1" x14ac:dyDescent="0.25">
      <c r="A1" s="152" t="s">
        <v>25</v>
      </c>
      <c r="B1" s="152"/>
      <c r="C1" s="152"/>
      <c r="D1" s="152"/>
      <c r="E1" s="152"/>
      <c r="F1" s="152"/>
      <c r="G1" s="152"/>
      <c r="H1" s="125"/>
      <c r="I1" s="125"/>
      <c r="J1" s="125"/>
      <c r="K1"/>
      <c r="L1"/>
      <c r="M1"/>
      <c r="N1"/>
      <c r="O1"/>
      <c r="P1"/>
      <c r="Q1"/>
      <c r="R1"/>
      <c r="S1"/>
    </row>
    <row r="2" spans="1:20" ht="15" customHeight="1" x14ac:dyDescent="0.25">
      <c r="A2" s="127" t="s">
        <v>36</v>
      </c>
      <c r="B2" s="127"/>
      <c r="C2" s="127"/>
      <c r="D2" s="127"/>
      <c r="E2" s="127"/>
      <c r="F2" s="127"/>
      <c r="G2" s="127"/>
      <c r="H2" s="127"/>
      <c r="I2" s="127"/>
      <c r="J2" s="127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30" customHeight="1" x14ac:dyDescent="0.25">
      <c r="A3" s="40" t="s">
        <v>2</v>
      </c>
      <c r="B3" s="20">
        <v>2024</v>
      </c>
      <c r="C3" s="21" t="s">
        <v>215</v>
      </c>
      <c r="D3" s="20">
        <v>2023</v>
      </c>
      <c r="E3" s="22" t="s">
        <v>214</v>
      </c>
      <c r="F3" s="20">
        <v>2022</v>
      </c>
      <c r="G3" s="23" t="s">
        <v>213</v>
      </c>
      <c r="H3" s="20">
        <v>2021</v>
      </c>
      <c r="I3" s="23" t="s">
        <v>212</v>
      </c>
      <c r="J3" s="20">
        <v>2020</v>
      </c>
      <c r="K3" s="41"/>
      <c r="L3" s="41"/>
      <c r="M3" s="41"/>
      <c r="N3" s="41"/>
      <c r="O3" s="41"/>
      <c r="P3" s="41"/>
      <c r="Q3" s="41"/>
      <c r="R3" s="41"/>
      <c r="S3" s="41"/>
    </row>
    <row r="4" spans="1:20" ht="15" customHeight="1" x14ac:dyDescent="0.25">
      <c r="A4" s="35" t="s">
        <v>12</v>
      </c>
      <c r="B4" s="29">
        <v>48</v>
      </c>
      <c r="C4" s="26">
        <v>126.3</v>
      </c>
      <c r="D4" s="29">
        <v>50</v>
      </c>
      <c r="E4" s="49">
        <v>131.6</v>
      </c>
      <c r="F4" s="29">
        <v>40</v>
      </c>
      <c r="G4" s="49">
        <v>105.3</v>
      </c>
      <c r="H4" s="29">
        <v>37</v>
      </c>
      <c r="I4" s="49">
        <v>97.4</v>
      </c>
      <c r="J4" s="50">
        <v>38</v>
      </c>
      <c r="K4" s="30"/>
      <c r="L4" s="30"/>
      <c r="M4" s="30"/>
      <c r="N4" s="30"/>
      <c r="O4" s="30"/>
    </row>
    <row r="5" spans="1:20" ht="15" customHeight="1" x14ac:dyDescent="0.25">
      <c r="A5" s="32" t="s">
        <v>13</v>
      </c>
      <c r="B5" s="6">
        <v>6</v>
      </c>
      <c r="C5" s="26">
        <v>150</v>
      </c>
      <c r="D5" s="6">
        <v>4</v>
      </c>
      <c r="E5" s="51">
        <v>100</v>
      </c>
      <c r="F5" s="6">
        <v>4</v>
      </c>
      <c r="G5" s="51">
        <v>100</v>
      </c>
      <c r="H5" s="6">
        <v>4</v>
      </c>
      <c r="I5" s="51">
        <v>100</v>
      </c>
      <c r="J5" s="42">
        <v>4</v>
      </c>
      <c r="K5" s="30"/>
      <c r="L5" s="30"/>
      <c r="M5" s="30"/>
      <c r="N5" s="30"/>
      <c r="O5" s="30"/>
    </row>
    <row r="6" spans="1:20" ht="15" customHeight="1" x14ac:dyDescent="0.25">
      <c r="A6" s="32" t="s">
        <v>14</v>
      </c>
      <c r="B6" s="6">
        <v>4</v>
      </c>
      <c r="C6" s="26">
        <v>100</v>
      </c>
      <c r="D6" s="6">
        <v>6</v>
      </c>
      <c r="E6" s="51">
        <v>150</v>
      </c>
      <c r="F6" s="6">
        <v>5</v>
      </c>
      <c r="G6" s="51">
        <v>125</v>
      </c>
      <c r="H6" s="6">
        <v>4</v>
      </c>
      <c r="I6" s="51">
        <v>100</v>
      </c>
      <c r="J6" s="42">
        <v>4</v>
      </c>
      <c r="K6" s="30"/>
      <c r="L6" s="30"/>
      <c r="M6" s="30"/>
      <c r="N6" s="30"/>
      <c r="O6" s="30"/>
    </row>
    <row r="7" spans="1:20" ht="15" customHeight="1" x14ac:dyDescent="0.25">
      <c r="A7" s="32" t="s">
        <v>15</v>
      </c>
      <c r="B7" s="6">
        <v>147</v>
      </c>
      <c r="C7" s="26">
        <v>144.1</v>
      </c>
      <c r="D7" s="6">
        <v>158</v>
      </c>
      <c r="E7" s="51">
        <v>154.9</v>
      </c>
      <c r="F7" s="6">
        <v>123</v>
      </c>
      <c r="G7" s="51">
        <v>120.6</v>
      </c>
      <c r="H7" s="6">
        <v>95</v>
      </c>
      <c r="I7" s="51">
        <v>93.1</v>
      </c>
      <c r="J7" s="42">
        <v>102</v>
      </c>
      <c r="K7" s="30"/>
      <c r="L7" s="30"/>
      <c r="M7" s="30"/>
      <c r="N7" s="30"/>
      <c r="O7" s="30"/>
    </row>
    <row r="8" spans="1:20" ht="15" customHeight="1" x14ac:dyDescent="0.25">
      <c r="A8" s="32" t="s">
        <v>16</v>
      </c>
      <c r="B8" s="6">
        <v>178</v>
      </c>
      <c r="C8" s="26">
        <v>157.5</v>
      </c>
      <c r="D8" s="6">
        <v>214</v>
      </c>
      <c r="E8" s="51">
        <v>189.4</v>
      </c>
      <c r="F8" s="6">
        <v>157</v>
      </c>
      <c r="G8" s="51">
        <v>138.9</v>
      </c>
      <c r="H8" s="6">
        <v>93</v>
      </c>
      <c r="I8" s="51">
        <v>82.3</v>
      </c>
      <c r="J8" s="42">
        <v>113</v>
      </c>
      <c r="K8" s="30"/>
      <c r="L8" s="30"/>
      <c r="M8" s="30"/>
      <c r="N8" s="30"/>
      <c r="O8" s="30"/>
    </row>
    <row r="9" spans="1:20" ht="15" customHeight="1" x14ac:dyDescent="0.25">
      <c r="A9" s="34" t="s">
        <v>17</v>
      </c>
      <c r="B9" s="6">
        <v>21</v>
      </c>
      <c r="C9" s="26">
        <v>87.5</v>
      </c>
      <c r="D9" s="6">
        <v>25</v>
      </c>
      <c r="E9" s="51">
        <v>104.2</v>
      </c>
      <c r="F9" s="6">
        <v>14</v>
      </c>
      <c r="G9" s="51">
        <v>58.3</v>
      </c>
      <c r="H9" s="6">
        <v>15</v>
      </c>
      <c r="I9" s="51">
        <v>62.5</v>
      </c>
      <c r="J9" s="42">
        <v>24</v>
      </c>
      <c r="K9" s="30"/>
      <c r="L9" s="30"/>
      <c r="M9" s="30"/>
      <c r="N9" s="30"/>
      <c r="O9" s="30"/>
    </row>
    <row r="10" spans="1:20" ht="15" customHeight="1" x14ac:dyDescent="0.25">
      <c r="A10" s="32" t="s">
        <v>18</v>
      </c>
      <c r="B10" s="6">
        <v>1368335</v>
      </c>
      <c r="C10" s="26">
        <v>387</v>
      </c>
      <c r="D10" s="6">
        <v>1332871</v>
      </c>
      <c r="E10" s="51">
        <v>377</v>
      </c>
      <c r="F10" s="6">
        <v>1122436</v>
      </c>
      <c r="G10" s="51">
        <v>317.39999999999998</v>
      </c>
      <c r="H10" s="6">
        <v>406562</v>
      </c>
      <c r="I10" s="51">
        <v>115</v>
      </c>
      <c r="J10" s="42">
        <v>353574</v>
      </c>
      <c r="K10" s="30"/>
      <c r="L10" s="30"/>
      <c r="M10" s="30"/>
      <c r="N10" s="30"/>
      <c r="O10" s="30"/>
    </row>
    <row r="11" spans="1:20" ht="15" customHeight="1" x14ac:dyDescent="0.25">
      <c r="A11" s="32" t="s">
        <v>19</v>
      </c>
      <c r="B11" s="6">
        <v>358</v>
      </c>
      <c r="C11" s="26">
        <v>105.9</v>
      </c>
      <c r="D11" s="6">
        <v>323</v>
      </c>
      <c r="E11" s="51">
        <v>95.6</v>
      </c>
      <c r="F11" s="6">
        <v>270</v>
      </c>
      <c r="G11" s="51">
        <v>79.900000000000006</v>
      </c>
      <c r="H11" s="6">
        <v>146</v>
      </c>
      <c r="I11" s="51">
        <v>43.2</v>
      </c>
      <c r="J11" s="42">
        <v>338</v>
      </c>
      <c r="K11" s="30"/>
      <c r="L11" s="30"/>
      <c r="M11" s="30"/>
      <c r="N11" s="30"/>
      <c r="O11" s="30"/>
    </row>
    <row r="12" spans="1:20" ht="15" customHeight="1" x14ac:dyDescent="0.25">
      <c r="A12" s="32" t="s">
        <v>27</v>
      </c>
      <c r="B12" s="6">
        <v>39482</v>
      </c>
      <c r="C12" s="26">
        <v>287</v>
      </c>
      <c r="D12" s="6">
        <v>39328</v>
      </c>
      <c r="E12" s="51">
        <v>285.89999999999998</v>
      </c>
      <c r="F12" s="6">
        <v>22782</v>
      </c>
      <c r="G12" s="51">
        <v>165.6</v>
      </c>
      <c r="H12" s="6">
        <v>15596</v>
      </c>
      <c r="I12" s="51">
        <v>113.4</v>
      </c>
      <c r="J12" s="42">
        <v>13758</v>
      </c>
      <c r="K12" s="30"/>
      <c r="L12" s="30"/>
      <c r="M12" s="30"/>
      <c r="N12" s="30"/>
      <c r="O12" s="30"/>
    </row>
    <row r="13" spans="1:20" ht="15" customHeight="1" x14ac:dyDescent="0.25">
      <c r="A13" s="32" t="s">
        <v>21</v>
      </c>
      <c r="B13" s="6">
        <v>58277</v>
      </c>
      <c r="C13" s="26">
        <v>102</v>
      </c>
      <c r="D13" s="6">
        <v>69315</v>
      </c>
      <c r="E13" s="51">
        <v>121.3</v>
      </c>
      <c r="F13" s="6">
        <v>62261</v>
      </c>
      <c r="G13" s="51">
        <v>109</v>
      </c>
      <c r="H13" s="6">
        <v>57758</v>
      </c>
      <c r="I13" s="51">
        <v>101.1</v>
      </c>
      <c r="J13" s="42">
        <v>57138</v>
      </c>
    </row>
    <row r="14" spans="1:20" ht="15" customHeight="1" x14ac:dyDescent="0.25">
      <c r="A14" s="53" t="s">
        <v>22</v>
      </c>
      <c r="B14" s="6">
        <v>48956</v>
      </c>
      <c r="C14" s="26">
        <v>110.4</v>
      </c>
      <c r="D14" s="6">
        <v>54362</v>
      </c>
      <c r="E14" s="51">
        <v>122.6</v>
      </c>
      <c r="F14" s="6">
        <v>48050</v>
      </c>
      <c r="G14" s="51">
        <v>108.4</v>
      </c>
      <c r="H14" s="6">
        <v>45355</v>
      </c>
      <c r="I14" s="51">
        <v>102.3</v>
      </c>
      <c r="J14" s="42">
        <v>44325</v>
      </c>
    </row>
    <row r="15" spans="1:20" ht="15" customHeight="1" x14ac:dyDescent="0.25">
      <c r="A15" s="54" t="s">
        <v>23</v>
      </c>
      <c r="B15" s="9">
        <v>36684</v>
      </c>
      <c r="C15" s="38">
        <v>123.8</v>
      </c>
      <c r="D15" s="9">
        <v>37136</v>
      </c>
      <c r="E15" s="52">
        <v>125.4</v>
      </c>
      <c r="F15" s="9">
        <v>33905</v>
      </c>
      <c r="G15" s="52">
        <v>114.5</v>
      </c>
      <c r="H15" s="9">
        <v>29998</v>
      </c>
      <c r="I15" s="52">
        <v>101.3</v>
      </c>
      <c r="J15" s="44">
        <v>29620</v>
      </c>
    </row>
    <row r="16" spans="1:20" ht="15" customHeight="1" x14ac:dyDescent="0.25">
      <c r="A16"/>
      <c r="B16"/>
      <c r="C16"/>
    </row>
    <row r="17" spans="2:3" x14ac:dyDescent="0.25">
      <c r="B17" s="94"/>
    </row>
    <row r="18" spans="2:3" x14ac:dyDescent="0.25">
      <c r="B18" s="94"/>
      <c r="C18" s="91"/>
    </row>
    <row r="19" spans="2:3" x14ac:dyDescent="0.25">
      <c r="B19" s="94"/>
    </row>
    <row r="20" spans="2:3" x14ac:dyDescent="0.25">
      <c r="B20" s="94"/>
    </row>
    <row r="21" spans="2:3" x14ac:dyDescent="0.25">
      <c r="B21" s="94"/>
    </row>
    <row r="22" spans="2:3" x14ac:dyDescent="0.25">
      <c r="B22" s="94"/>
    </row>
  </sheetData>
  <mergeCells count="1">
    <mergeCell ref="A2:J2"/>
  </mergeCells>
  <pageMargins left="0.7" right="0.7" top="0.78749999999999998" bottom="0.78749999999999998" header="0.511811023622047" footer="0.511811023622047"/>
  <pageSetup paperSize="9" scale="91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5"/>
  <sheetViews>
    <sheetView showGridLines="0" zoomScaleNormal="100" workbookViewId="0">
      <selection activeCell="D27" sqref="D27"/>
    </sheetView>
  </sheetViews>
  <sheetFormatPr defaultColWidth="8.85546875" defaultRowHeight="15" x14ac:dyDescent="0.25"/>
  <cols>
    <col min="1" max="1" width="37.140625" style="18" customWidth="1"/>
    <col min="2" max="10" width="10.28515625" style="18" customWidth="1"/>
    <col min="11" max="15" width="6" customWidth="1"/>
    <col min="16" max="20" width="8.85546875" style="18"/>
    <col min="21" max="21" width="9" customWidth="1"/>
    <col min="22" max="16384" width="8.85546875" style="18"/>
  </cols>
  <sheetData>
    <row r="1" spans="1:20" ht="15" customHeight="1" x14ac:dyDescent="0.25">
      <c r="A1" s="152" t="s">
        <v>25</v>
      </c>
      <c r="B1" s="152"/>
      <c r="C1" s="152"/>
      <c r="D1" s="152"/>
      <c r="E1" s="152"/>
      <c r="F1" s="152"/>
      <c r="G1" s="152"/>
      <c r="H1" s="125"/>
      <c r="I1" s="125"/>
      <c r="J1" s="125"/>
      <c r="P1"/>
      <c r="Q1"/>
      <c r="R1"/>
      <c r="S1"/>
    </row>
    <row r="2" spans="1:20" ht="15" customHeight="1" x14ac:dyDescent="0.25">
      <c r="A2" s="127" t="s">
        <v>37</v>
      </c>
      <c r="B2" s="127"/>
      <c r="C2" s="127"/>
      <c r="D2" s="127"/>
      <c r="E2" s="127"/>
      <c r="F2" s="127"/>
      <c r="G2" s="127"/>
      <c r="H2" s="127"/>
      <c r="I2" s="127"/>
      <c r="J2" s="127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30" customHeight="1" x14ac:dyDescent="0.25">
      <c r="A3" s="40" t="s">
        <v>2</v>
      </c>
      <c r="B3" s="20">
        <v>2024</v>
      </c>
      <c r="C3" s="21" t="s">
        <v>215</v>
      </c>
      <c r="D3" s="20">
        <v>2023</v>
      </c>
      <c r="E3" s="22" t="s">
        <v>214</v>
      </c>
      <c r="F3" s="20">
        <v>2022</v>
      </c>
      <c r="G3" s="23" t="s">
        <v>213</v>
      </c>
      <c r="H3" s="20">
        <v>2021</v>
      </c>
      <c r="I3" s="23" t="s">
        <v>212</v>
      </c>
      <c r="J3" s="20">
        <v>2020</v>
      </c>
      <c r="K3" s="41"/>
      <c r="L3" s="41"/>
      <c r="M3" s="41"/>
      <c r="N3" s="41"/>
      <c r="O3" s="41"/>
      <c r="P3" s="41"/>
      <c r="Q3" s="41"/>
      <c r="R3" s="41"/>
      <c r="S3" s="41"/>
    </row>
    <row r="4" spans="1:20" ht="15" customHeight="1" x14ac:dyDescent="0.25">
      <c r="A4" s="55" t="s">
        <v>12</v>
      </c>
      <c r="B4" s="29">
        <v>49</v>
      </c>
      <c r="C4" s="26">
        <v>96.1</v>
      </c>
      <c r="D4" s="29">
        <v>49</v>
      </c>
      <c r="E4" s="49">
        <v>96.1</v>
      </c>
      <c r="F4" s="29">
        <v>43</v>
      </c>
      <c r="G4" s="49">
        <v>84.3</v>
      </c>
      <c r="H4" s="29">
        <v>46</v>
      </c>
      <c r="I4" s="49">
        <v>90.2</v>
      </c>
      <c r="J4" s="50">
        <v>51</v>
      </c>
    </row>
    <row r="5" spans="1:20" ht="15" customHeight="1" x14ac:dyDescent="0.25">
      <c r="A5" s="32" t="s">
        <v>13</v>
      </c>
      <c r="B5" s="6">
        <v>3</v>
      </c>
      <c r="C5" s="26">
        <v>150</v>
      </c>
      <c r="D5" s="6">
        <v>2</v>
      </c>
      <c r="E5" s="51">
        <v>100</v>
      </c>
      <c r="F5" s="6">
        <v>3</v>
      </c>
      <c r="G5" s="51">
        <v>150</v>
      </c>
      <c r="H5" s="6">
        <v>2</v>
      </c>
      <c r="I5" s="51">
        <v>100</v>
      </c>
      <c r="J5" s="42">
        <v>2</v>
      </c>
    </row>
    <row r="6" spans="1:20" ht="15" customHeight="1" x14ac:dyDescent="0.25">
      <c r="A6" s="32" t="s">
        <v>14</v>
      </c>
      <c r="B6" s="6">
        <v>7</v>
      </c>
      <c r="C6" s="26">
        <v>175</v>
      </c>
      <c r="D6" s="6">
        <v>7</v>
      </c>
      <c r="E6" s="51">
        <v>175</v>
      </c>
      <c r="F6" s="6">
        <v>4</v>
      </c>
      <c r="G6" s="51">
        <v>100</v>
      </c>
      <c r="H6" s="6">
        <v>3</v>
      </c>
      <c r="I6" s="51">
        <v>75</v>
      </c>
      <c r="J6" s="42">
        <v>4</v>
      </c>
    </row>
    <row r="7" spans="1:20" ht="15" customHeight="1" x14ac:dyDescent="0.25">
      <c r="A7" s="32" t="s">
        <v>15</v>
      </c>
      <c r="B7" s="6">
        <v>176</v>
      </c>
      <c r="C7" s="26">
        <v>140.80000000000001</v>
      </c>
      <c r="D7" s="6">
        <v>171</v>
      </c>
      <c r="E7" s="51">
        <v>136.80000000000001</v>
      </c>
      <c r="F7" s="6">
        <v>151</v>
      </c>
      <c r="G7" s="51">
        <v>120.8</v>
      </c>
      <c r="H7" s="6">
        <v>152</v>
      </c>
      <c r="I7" s="51">
        <v>121.6</v>
      </c>
      <c r="J7" s="42">
        <v>125</v>
      </c>
    </row>
    <row r="8" spans="1:20" ht="15" customHeight="1" x14ac:dyDescent="0.25">
      <c r="A8" s="32" t="s">
        <v>16</v>
      </c>
      <c r="B8" s="6">
        <v>91</v>
      </c>
      <c r="C8" s="26">
        <v>206.8</v>
      </c>
      <c r="D8" s="6">
        <v>70</v>
      </c>
      <c r="E8" s="51">
        <v>159.1</v>
      </c>
      <c r="F8" s="6">
        <v>62</v>
      </c>
      <c r="G8" s="51">
        <v>140.9</v>
      </c>
      <c r="H8" s="6">
        <v>49</v>
      </c>
      <c r="I8" s="51">
        <v>111.4</v>
      </c>
      <c r="J8" s="42">
        <v>44</v>
      </c>
    </row>
    <row r="9" spans="1:20" ht="15" customHeight="1" x14ac:dyDescent="0.25">
      <c r="A9" s="34" t="s">
        <v>17</v>
      </c>
      <c r="B9" s="6">
        <v>2</v>
      </c>
      <c r="C9" s="56">
        <v>200</v>
      </c>
      <c r="D9" s="6">
        <v>6</v>
      </c>
      <c r="E9" s="56">
        <v>600</v>
      </c>
      <c r="F9" s="6">
        <v>8</v>
      </c>
      <c r="G9" s="56">
        <v>800</v>
      </c>
      <c r="H9" s="6">
        <v>2</v>
      </c>
      <c r="I9" s="56">
        <v>200</v>
      </c>
      <c r="J9" s="42">
        <v>1</v>
      </c>
    </row>
    <row r="10" spans="1:20" ht="15" customHeight="1" x14ac:dyDescent="0.25">
      <c r="A10" s="32" t="s">
        <v>18</v>
      </c>
      <c r="B10" s="6">
        <v>1224714</v>
      </c>
      <c r="C10" s="26">
        <v>207.1</v>
      </c>
      <c r="D10" s="6">
        <v>1214592</v>
      </c>
      <c r="E10" s="51">
        <v>205.5</v>
      </c>
      <c r="F10" s="6">
        <v>961890</v>
      </c>
      <c r="G10" s="51">
        <v>162.69999999999999</v>
      </c>
      <c r="H10" s="6">
        <v>549829</v>
      </c>
      <c r="I10" s="51">
        <v>93</v>
      </c>
      <c r="J10" s="42">
        <v>591050</v>
      </c>
    </row>
    <row r="11" spans="1:20" ht="15" customHeight="1" x14ac:dyDescent="0.25">
      <c r="A11" s="32" t="s">
        <v>19</v>
      </c>
      <c r="B11" s="6">
        <v>95</v>
      </c>
      <c r="C11" s="26">
        <v>215.9</v>
      </c>
      <c r="D11" s="6">
        <v>81</v>
      </c>
      <c r="E11" s="51">
        <v>184.1</v>
      </c>
      <c r="F11" s="6">
        <v>58</v>
      </c>
      <c r="G11" s="51">
        <v>131.80000000000001</v>
      </c>
      <c r="H11" s="6">
        <v>58</v>
      </c>
      <c r="I11" s="51">
        <v>131.80000000000001</v>
      </c>
      <c r="J11" s="42">
        <v>44</v>
      </c>
    </row>
    <row r="12" spans="1:20" ht="15" customHeight="1" x14ac:dyDescent="0.25">
      <c r="A12" s="32" t="s">
        <v>27</v>
      </c>
      <c r="B12" s="6">
        <v>25456</v>
      </c>
      <c r="C12" s="57">
        <v>156.5</v>
      </c>
      <c r="D12" s="6">
        <v>25164</v>
      </c>
      <c r="E12" s="56">
        <v>154.69999999999999</v>
      </c>
      <c r="F12" s="6">
        <v>18327</v>
      </c>
      <c r="G12" s="51">
        <v>112.6</v>
      </c>
      <c r="H12" s="6">
        <v>18761</v>
      </c>
      <c r="I12" s="51">
        <v>115.3</v>
      </c>
      <c r="J12" s="42">
        <v>16270</v>
      </c>
    </row>
    <row r="13" spans="1:20" ht="15" customHeight="1" x14ac:dyDescent="0.25">
      <c r="A13" s="32" t="s">
        <v>21</v>
      </c>
      <c r="B13" s="6">
        <v>54481</v>
      </c>
      <c r="C13" s="26">
        <v>98.3</v>
      </c>
      <c r="D13" s="6">
        <v>53389</v>
      </c>
      <c r="E13" s="51">
        <v>96.3</v>
      </c>
      <c r="F13" s="6">
        <v>51335</v>
      </c>
      <c r="G13" s="51">
        <v>926</v>
      </c>
      <c r="H13" s="6">
        <v>54437</v>
      </c>
      <c r="I13" s="51">
        <v>98.2</v>
      </c>
      <c r="J13" s="42">
        <v>55421</v>
      </c>
    </row>
    <row r="14" spans="1:20" ht="15" customHeight="1" x14ac:dyDescent="0.25">
      <c r="A14" s="34" t="s">
        <v>22</v>
      </c>
      <c r="B14" s="6">
        <v>42285</v>
      </c>
      <c r="C14" s="26">
        <v>96.4</v>
      </c>
      <c r="D14" s="6">
        <v>41446</v>
      </c>
      <c r="E14" s="51">
        <v>94.5</v>
      </c>
      <c r="F14" s="6">
        <v>40540</v>
      </c>
      <c r="G14" s="51">
        <v>92.4</v>
      </c>
      <c r="H14" s="6">
        <v>43681</v>
      </c>
      <c r="I14" s="51">
        <v>99.6</v>
      </c>
      <c r="J14" s="42">
        <v>43849</v>
      </c>
    </row>
    <row r="15" spans="1:20" ht="15" customHeight="1" x14ac:dyDescent="0.25">
      <c r="A15" s="43" t="s">
        <v>23</v>
      </c>
      <c r="B15" s="9">
        <v>32500</v>
      </c>
      <c r="C15" s="38">
        <v>97.6</v>
      </c>
      <c r="D15" s="9">
        <v>31385</v>
      </c>
      <c r="E15" s="52">
        <v>94.2</v>
      </c>
      <c r="F15" s="9">
        <v>31507</v>
      </c>
      <c r="G15" s="52">
        <v>94.6</v>
      </c>
      <c r="H15" s="9">
        <v>31900</v>
      </c>
      <c r="I15" s="52">
        <v>95.8</v>
      </c>
      <c r="J15" s="44">
        <v>33300</v>
      </c>
    </row>
  </sheetData>
  <mergeCells count="1">
    <mergeCell ref="A2:J2"/>
  </mergeCells>
  <pageMargins left="0.7" right="0.7" top="0.78749999999999998" bottom="0.78749999999999998" header="0.511811023622047" footer="0.511811023622047"/>
  <pageSetup paperSize="9" scale="67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20"/>
  <sheetViews>
    <sheetView showGridLines="0" zoomScaleNormal="100" workbookViewId="0">
      <selection activeCell="N25" sqref="N25"/>
    </sheetView>
  </sheetViews>
  <sheetFormatPr defaultColWidth="8.85546875" defaultRowHeight="15" x14ac:dyDescent="0.25"/>
  <cols>
    <col min="1" max="1" width="37.140625" style="11" customWidth="1"/>
    <col min="2" max="9" width="10.7109375" style="11" customWidth="1"/>
    <col min="12" max="16384" width="8.85546875" style="11"/>
  </cols>
  <sheetData>
    <row r="1" spans="1:19" ht="15" customHeight="1" x14ac:dyDescent="0.25">
      <c r="A1" s="152" t="s">
        <v>38</v>
      </c>
      <c r="B1" s="152"/>
      <c r="C1" s="152"/>
      <c r="D1" s="152"/>
      <c r="E1" s="152"/>
      <c r="F1" s="152"/>
      <c r="G1" s="152"/>
      <c r="H1" s="125"/>
      <c r="I1" s="125"/>
      <c r="L1"/>
      <c r="M1"/>
      <c r="N1"/>
      <c r="O1"/>
      <c r="P1"/>
      <c r="Q1"/>
    </row>
    <row r="2" spans="1:19" ht="15" customHeight="1" x14ac:dyDescent="0.25">
      <c r="A2" s="127" t="s">
        <v>39</v>
      </c>
      <c r="B2" s="127"/>
      <c r="C2" s="127"/>
      <c r="D2" s="127"/>
      <c r="E2" s="127"/>
      <c r="F2" s="127"/>
      <c r="G2" s="127"/>
      <c r="H2" s="127"/>
      <c r="I2" s="127"/>
      <c r="L2" s="12"/>
      <c r="M2" s="12"/>
      <c r="N2" s="12"/>
      <c r="O2" s="12"/>
      <c r="P2" s="12"/>
      <c r="Q2" s="12"/>
      <c r="R2" s="12"/>
      <c r="S2" s="12"/>
    </row>
    <row r="3" spans="1:19" ht="15" customHeight="1" x14ac:dyDescent="0.25">
      <c r="A3" s="140" t="s">
        <v>2</v>
      </c>
      <c r="B3" s="141" t="s">
        <v>3</v>
      </c>
      <c r="C3" s="141"/>
      <c r="D3" s="92" t="s">
        <v>226</v>
      </c>
      <c r="E3" s="141" t="s">
        <v>14</v>
      </c>
      <c r="F3" s="141"/>
      <c r="G3" s="93" t="s">
        <v>226</v>
      </c>
      <c r="H3" s="142" t="s">
        <v>15</v>
      </c>
      <c r="I3" s="142"/>
      <c r="J3" s="96" t="s">
        <v>226</v>
      </c>
    </row>
    <row r="4" spans="1:19" ht="15" customHeight="1" x14ac:dyDescent="0.25">
      <c r="A4" s="140"/>
      <c r="B4" s="58">
        <f ca="1">TODAY()-365</f>
        <v>45620</v>
      </c>
      <c r="C4" s="59">
        <f ca="1">TODAY()-2*365</f>
        <v>45255</v>
      </c>
      <c r="D4" s="59" t="s">
        <v>227</v>
      </c>
      <c r="E4" s="58">
        <f ca="1">TODAY()-365</f>
        <v>45620</v>
      </c>
      <c r="F4" s="58">
        <f ca="1">TODAY()-2*365</f>
        <v>45255</v>
      </c>
      <c r="G4" s="60" t="s">
        <v>227</v>
      </c>
      <c r="H4" s="58">
        <f ca="1">TODAY()-365</f>
        <v>45620</v>
      </c>
      <c r="I4" s="61">
        <f ca="1">TODAY()-2*365</f>
        <v>45255</v>
      </c>
      <c r="J4" s="58" t="s">
        <v>227</v>
      </c>
    </row>
    <row r="5" spans="1:19" ht="15" customHeight="1" x14ac:dyDescent="0.25">
      <c r="A5" s="62" t="s">
        <v>40</v>
      </c>
      <c r="B5" s="63">
        <v>41</v>
      </c>
      <c r="C5" s="63">
        <v>37</v>
      </c>
      <c r="D5" s="95">
        <v>110.81081081081081</v>
      </c>
      <c r="E5" s="63">
        <v>55</v>
      </c>
      <c r="F5" s="63">
        <v>57</v>
      </c>
      <c r="G5" s="95">
        <v>96.491228070175438</v>
      </c>
      <c r="H5" s="63">
        <v>218</v>
      </c>
      <c r="I5" s="63">
        <v>196</v>
      </c>
      <c r="J5" s="95">
        <v>111.22448979591837</v>
      </c>
    </row>
    <row r="6" spans="1:19" ht="15" customHeight="1" x14ac:dyDescent="0.25">
      <c r="A6" s="62" t="s">
        <v>41</v>
      </c>
      <c r="B6" s="63">
        <v>65</v>
      </c>
      <c r="C6" s="63">
        <v>62</v>
      </c>
      <c r="D6" s="95">
        <v>104.83870967741935</v>
      </c>
      <c r="E6" s="63">
        <v>43</v>
      </c>
      <c r="F6" s="63">
        <v>44</v>
      </c>
      <c r="G6" s="95">
        <v>97.727272727272734</v>
      </c>
      <c r="H6" s="63">
        <v>346</v>
      </c>
      <c r="I6" s="63">
        <v>340</v>
      </c>
      <c r="J6" s="95">
        <v>101.76470588235293</v>
      </c>
    </row>
    <row r="7" spans="1:19" ht="15" customHeight="1" x14ac:dyDescent="0.25">
      <c r="A7" s="62" t="s">
        <v>42</v>
      </c>
      <c r="B7" s="63">
        <v>42</v>
      </c>
      <c r="C7" s="63">
        <v>42</v>
      </c>
      <c r="D7" s="95">
        <v>100</v>
      </c>
      <c r="E7" s="63">
        <v>12</v>
      </c>
      <c r="F7" s="63">
        <v>11</v>
      </c>
      <c r="G7" s="95">
        <v>109.09090909090908</v>
      </c>
      <c r="H7" s="63">
        <v>155</v>
      </c>
      <c r="I7" s="63">
        <v>156</v>
      </c>
      <c r="J7" s="95">
        <v>99.358974358974365</v>
      </c>
    </row>
    <row r="8" spans="1:19" ht="15" customHeight="1" x14ac:dyDescent="0.25">
      <c r="A8" s="62" t="s">
        <v>43</v>
      </c>
      <c r="B8" s="63">
        <v>37</v>
      </c>
      <c r="C8" s="63">
        <v>34</v>
      </c>
      <c r="D8" s="95">
        <v>108.8235294117647</v>
      </c>
      <c r="E8" s="63">
        <v>19</v>
      </c>
      <c r="F8" s="63">
        <v>18</v>
      </c>
      <c r="G8" s="95">
        <v>105.55555555555556</v>
      </c>
      <c r="H8" s="63">
        <v>119</v>
      </c>
      <c r="I8" s="63">
        <v>116</v>
      </c>
      <c r="J8" s="95">
        <v>102.58620689655173</v>
      </c>
    </row>
    <row r="9" spans="1:19" ht="15" customHeight="1" x14ac:dyDescent="0.25">
      <c r="A9" s="62" t="s">
        <v>44</v>
      </c>
      <c r="B9" s="63">
        <v>16</v>
      </c>
      <c r="C9" s="63">
        <v>14</v>
      </c>
      <c r="D9" s="95">
        <v>114.28571428571428</v>
      </c>
      <c r="E9" s="63">
        <v>14</v>
      </c>
      <c r="F9" s="63">
        <v>14</v>
      </c>
      <c r="G9" s="95">
        <v>100</v>
      </c>
      <c r="H9" s="63">
        <v>49</v>
      </c>
      <c r="I9" s="63">
        <v>53</v>
      </c>
      <c r="J9" s="95">
        <v>92.452830188679243</v>
      </c>
    </row>
    <row r="10" spans="1:19" ht="15" customHeight="1" x14ac:dyDescent="0.25">
      <c r="A10" s="62" t="s">
        <v>45</v>
      </c>
      <c r="B10" s="63">
        <v>30</v>
      </c>
      <c r="C10" s="63">
        <v>29</v>
      </c>
      <c r="D10" s="95">
        <v>103.44827586206897</v>
      </c>
      <c r="E10" s="63">
        <v>10</v>
      </c>
      <c r="F10" s="63">
        <v>15</v>
      </c>
      <c r="G10" s="95">
        <v>66.666666666666657</v>
      </c>
      <c r="H10" s="63">
        <v>117</v>
      </c>
      <c r="I10" s="63">
        <v>119</v>
      </c>
      <c r="J10" s="95">
        <v>98.319327731092429</v>
      </c>
    </row>
    <row r="11" spans="1:19" ht="15" customHeight="1" x14ac:dyDescent="0.25">
      <c r="A11" s="62" t="s">
        <v>46</v>
      </c>
      <c r="B11" s="63">
        <v>29</v>
      </c>
      <c r="C11" s="63">
        <v>29</v>
      </c>
      <c r="D11" s="95">
        <v>100</v>
      </c>
      <c r="E11" s="63">
        <v>8</v>
      </c>
      <c r="F11" s="63">
        <v>9</v>
      </c>
      <c r="G11" s="95">
        <v>88.888888888888886</v>
      </c>
      <c r="H11" s="63">
        <v>128</v>
      </c>
      <c r="I11" s="63">
        <v>124</v>
      </c>
      <c r="J11" s="95">
        <v>103.2258064516129</v>
      </c>
    </row>
    <row r="12" spans="1:19" ht="15" customHeight="1" x14ac:dyDescent="0.25">
      <c r="A12" s="62" t="s">
        <v>47</v>
      </c>
      <c r="B12" s="63">
        <v>46</v>
      </c>
      <c r="C12" s="63">
        <v>47</v>
      </c>
      <c r="D12" s="95">
        <v>97.872340425531917</v>
      </c>
      <c r="E12" s="63">
        <v>27</v>
      </c>
      <c r="F12" s="63">
        <v>28</v>
      </c>
      <c r="G12" s="95">
        <v>96.428571428571431</v>
      </c>
      <c r="H12" s="63">
        <v>152</v>
      </c>
      <c r="I12" s="63">
        <v>159</v>
      </c>
      <c r="J12" s="95">
        <v>95.59748427672956</v>
      </c>
    </row>
    <row r="13" spans="1:19" ht="15" customHeight="1" x14ac:dyDescent="0.25">
      <c r="A13" s="62" t="s">
        <v>48</v>
      </c>
      <c r="B13" s="63">
        <v>30</v>
      </c>
      <c r="C13" s="63">
        <v>33</v>
      </c>
      <c r="D13" s="95">
        <v>90.909090909090907</v>
      </c>
      <c r="E13" s="63">
        <v>12</v>
      </c>
      <c r="F13" s="63">
        <v>14</v>
      </c>
      <c r="G13" s="95">
        <v>85.714285714285708</v>
      </c>
      <c r="H13" s="63">
        <v>205</v>
      </c>
      <c r="I13" s="63">
        <v>207</v>
      </c>
      <c r="J13" s="95">
        <v>99.033816425120762</v>
      </c>
    </row>
    <row r="14" spans="1:19" ht="15" customHeight="1" x14ac:dyDescent="0.25">
      <c r="A14" s="62" t="s">
        <v>49</v>
      </c>
      <c r="B14" s="63">
        <v>34</v>
      </c>
      <c r="C14" s="63">
        <v>34</v>
      </c>
      <c r="D14" s="95">
        <v>100</v>
      </c>
      <c r="E14" s="63">
        <v>7</v>
      </c>
      <c r="F14" s="63">
        <v>8</v>
      </c>
      <c r="G14" s="95">
        <v>87.5</v>
      </c>
      <c r="H14" s="63">
        <v>123</v>
      </c>
      <c r="I14" s="63">
        <v>119</v>
      </c>
      <c r="J14" s="95">
        <v>103.36134453781514</v>
      </c>
    </row>
    <row r="15" spans="1:19" ht="15" customHeight="1" x14ac:dyDescent="0.25">
      <c r="A15" s="62" t="s">
        <v>50</v>
      </c>
      <c r="B15" s="63">
        <v>38</v>
      </c>
      <c r="C15" s="63">
        <v>38</v>
      </c>
      <c r="D15" s="95">
        <v>100</v>
      </c>
      <c r="E15" s="63">
        <v>45</v>
      </c>
      <c r="F15" s="63">
        <v>42</v>
      </c>
      <c r="G15" s="95">
        <v>107.14285714285714</v>
      </c>
      <c r="H15" s="63">
        <v>245</v>
      </c>
      <c r="I15" s="63">
        <v>232</v>
      </c>
      <c r="J15" s="95">
        <v>105.60344827586208</v>
      </c>
    </row>
    <row r="16" spans="1:19" ht="15" customHeight="1" x14ac:dyDescent="0.25">
      <c r="A16" s="62" t="s">
        <v>51</v>
      </c>
      <c r="B16" s="63">
        <v>20</v>
      </c>
      <c r="C16" s="63">
        <v>20</v>
      </c>
      <c r="D16" s="95">
        <v>100</v>
      </c>
      <c r="E16" s="63">
        <v>15</v>
      </c>
      <c r="F16" s="63">
        <v>16</v>
      </c>
      <c r="G16" s="95">
        <v>93.75</v>
      </c>
      <c r="H16" s="63">
        <v>110</v>
      </c>
      <c r="I16" s="63">
        <v>107</v>
      </c>
      <c r="J16" s="95">
        <v>102.803738317757</v>
      </c>
    </row>
    <row r="17" spans="1:10" ht="15" customHeight="1" x14ac:dyDescent="0.25">
      <c r="A17" s="62" t="s">
        <v>52</v>
      </c>
      <c r="B17" s="63">
        <v>26</v>
      </c>
      <c r="C17" s="63">
        <v>26</v>
      </c>
      <c r="D17" s="95">
        <v>100</v>
      </c>
      <c r="E17" s="63">
        <v>21</v>
      </c>
      <c r="F17" s="63">
        <v>20</v>
      </c>
      <c r="G17" s="95">
        <v>105</v>
      </c>
      <c r="H17" s="63">
        <v>239</v>
      </c>
      <c r="I17" s="63">
        <v>230</v>
      </c>
      <c r="J17" s="95">
        <v>103.91304347826087</v>
      </c>
    </row>
    <row r="18" spans="1:10" ht="15" customHeight="1" x14ac:dyDescent="0.25">
      <c r="A18" s="64" t="s">
        <v>53</v>
      </c>
      <c r="B18" s="65">
        <v>33</v>
      </c>
      <c r="C18" s="65">
        <v>32</v>
      </c>
      <c r="D18" s="97">
        <v>103.125</v>
      </c>
      <c r="E18" s="65">
        <v>21</v>
      </c>
      <c r="F18" s="65">
        <v>25</v>
      </c>
      <c r="G18" s="97">
        <v>84</v>
      </c>
      <c r="H18" s="65">
        <v>136</v>
      </c>
      <c r="I18" s="65">
        <v>136</v>
      </c>
      <c r="J18" s="97">
        <v>100</v>
      </c>
    </row>
    <row r="19" spans="1:10" x14ac:dyDescent="0.25">
      <c r="A19" s="70" t="s">
        <v>10</v>
      </c>
      <c r="B19" s="98">
        <v>487</v>
      </c>
      <c r="C19" s="98">
        <v>477</v>
      </c>
      <c r="D19" s="153">
        <v>102.09643605870021</v>
      </c>
      <c r="E19" s="98">
        <v>309</v>
      </c>
      <c r="F19" s="98">
        <v>321</v>
      </c>
      <c r="G19" s="153">
        <v>96.261682242990659</v>
      </c>
      <c r="H19" s="98">
        <v>2342</v>
      </c>
      <c r="I19" s="99">
        <v>2294</v>
      </c>
      <c r="J19" s="154">
        <v>102.09241499564081</v>
      </c>
    </row>
    <row r="20" spans="1:10" ht="15" customHeight="1" x14ac:dyDescent="0.25">
      <c r="A20" s="70" t="s">
        <v>228</v>
      </c>
      <c r="B20" s="98">
        <v>34.785714285714285</v>
      </c>
      <c r="C20" s="98">
        <v>34.071428571428569</v>
      </c>
      <c r="D20" s="155" t="s">
        <v>236</v>
      </c>
      <c r="E20" s="98">
        <v>22.071428571428573</v>
      </c>
      <c r="F20" s="98">
        <v>22.928571428571427</v>
      </c>
      <c r="G20" s="155" t="s">
        <v>236</v>
      </c>
      <c r="H20" s="98">
        <v>167.28571428571428</v>
      </c>
      <c r="I20" s="99">
        <v>163.85714285714286</v>
      </c>
      <c r="J20" s="156" t="s">
        <v>236</v>
      </c>
    </row>
  </sheetData>
  <mergeCells count="5">
    <mergeCell ref="A2:I2"/>
    <mergeCell ref="A3:A4"/>
    <mergeCell ref="B3:C3"/>
    <mergeCell ref="E3:F3"/>
    <mergeCell ref="H3:I3"/>
  </mergeCells>
  <pageMargins left="0.7" right="0.7" top="0.78749999999999998" bottom="0.78749999999999998" header="0.511811023622047" footer="0.511811023622047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42"/>
  <sheetViews>
    <sheetView showGridLines="0" zoomScaleNormal="100" workbookViewId="0">
      <selection activeCell="D27" sqref="D27"/>
    </sheetView>
  </sheetViews>
  <sheetFormatPr defaultColWidth="8.85546875" defaultRowHeight="11.25" x14ac:dyDescent="0.2"/>
  <cols>
    <col min="1" max="1" width="37.140625" style="11" customWidth="1"/>
    <col min="2" max="9" width="10.7109375" style="11" customWidth="1"/>
    <col min="10" max="16384" width="8.85546875" style="11"/>
  </cols>
  <sheetData>
    <row r="1" spans="1:17" ht="15" customHeight="1" x14ac:dyDescent="0.25">
      <c r="A1" s="152" t="s">
        <v>38</v>
      </c>
      <c r="B1" s="152"/>
      <c r="C1" s="152"/>
      <c r="D1" s="152"/>
      <c r="E1" s="152"/>
      <c r="F1" s="152"/>
      <c r="G1" s="152"/>
      <c r="H1" s="125"/>
      <c r="I1" s="125"/>
      <c r="J1"/>
      <c r="K1"/>
      <c r="L1"/>
      <c r="M1"/>
      <c r="N1"/>
      <c r="O1"/>
    </row>
    <row r="2" spans="1:17" ht="15" customHeight="1" x14ac:dyDescent="0.25">
      <c r="A2" s="127" t="s">
        <v>54</v>
      </c>
      <c r="B2" s="127"/>
      <c r="C2" s="127"/>
      <c r="D2" s="127"/>
      <c r="E2" s="127"/>
      <c r="F2" s="127"/>
      <c r="G2" s="127"/>
      <c r="H2" s="127"/>
      <c r="I2" s="127"/>
      <c r="J2" s="12"/>
      <c r="K2" s="12"/>
      <c r="L2" s="12"/>
      <c r="M2" s="12"/>
      <c r="N2" s="12"/>
      <c r="O2" s="12"/>
      <c r="P2" s="12"/>
      <c r="Q2" s="12"/>
    </row>
    <row r="3" spans="1:17" ht="30" customHeight="1" x14ac:dyDescent="0.2">
      <c r="A3" s="140" t="s">
        <v>2</v>
      </c>
      <c r="B3" s="143" t="s">
        <v>16</v>
      </c>
      <c r="C3" s="143"/>
      <c r="D3" s="144" t="s">
        <v>18</v>
      </c>
      <c r="E3" s="144"/>
      <c r="F3" s="144" t="s">
        <v>55</v>
      </c>
      <c r="G3" s="144"/>
      <c r="H3" s="145" t="s">
        <v>56</v>
      </c>
      <c r="I3" s="145"/>
    </row>
    <row r="4" spans="1:17" ht="15" customHeight="1" x14ac:dyDescent="0.25">
      <c r="A4" s="140"/>
      <c r="B4" s="66" t="s">
        <v>216</v>
      </c>
      <c r="C4" s="66" t="s">
        <v>57</v>
      </c>
      <c r="D4" s="66" t="s">
        <v>216</v>
      </c>
      <c r="E4" s="66" t="s">
        <v>57</v>
      </c>
      <c r="F4" s="66" t="s">
        <v>216</v>
      </c>
      <c r="G4" s="66" t="s">
        <v>57</v>
      </c>
      <c r="H4" s="66" t="s">
        <v>216</v>
      </c>
      <c r="I4" s="66" t="s">
        <v>57</v>
      </c>
    </row>
    <row r="5" spans="1:17" ht="15" customHeight="1" x14ac:dyDescent="0.25">
      <c r="A5" s="67" t="s">
        <v>40</v>
      </c>
      <c r="B5" s="68">
        <v>418</v>
      </c>
      <c r="C5" s="68">
        <v>348</v>
      </c>
      <c r="D5" s="68">
        <v>5381084</v>
      </c>
      <c r="E5" s="68">
        <v>4880960</v>
      </c>
      <c r="F5" s="68">
        <v>1569</v>
      </c>
      <c r="G5" s="68">
        <v>816</v>
      </c>
      <c r="H5" s="68">
        <v>180511</v>
      </c>
      <c r="I5" s="68">
        <v>160883</v>
      </c>
    </row>
    <row r="6" spans="1:17" ht="15" customHeight="1" x14ac:dyDescent="0.25">
      <c r="A6" s="67" t="s">
        <v>41</v>
      </c>
      <c r="B6" s="68">
        <v>534</v>
      </c>
      <c r="C6" s="68">
        <v>489</v>
      </c>
      <c r="D6" s="68">
        <v>1218768</v>
      </c>
      <c r="E6" s="68">
        <v>1170861</v>
      </c>
      <c r="F6" s="68">
        <v>1790</v>
      </c>
      <c r="G6" s="68">
        <v>2095</v>
      </c>
      <c r="H6" s="68">
        <v>194754</v>
      </c>
      <c r="I6" s="68">
        <v>193769</v>
      </c>
    </row>
    <row r="7" spans="1:17" ht="15" customHeight="1" x14ac:dyDescent="0.25">
      <c r="A7" s="67" t="s">
        <v>42</v>
      </c>
      <c r="B7" s="68">
        <v>207</v>
      </c>
      <c r="C7" s="68">
        <v>229</v>
      </c>
      <c r="D7" s="68">
        <v>602730</v>
      </c>
      <c r="E7" s="68">
        <v>585062</v>
      </c>
      <c r="F7" s="68">
        <v>663</v>
      </c>
      <c r="G7" s="68">
        <v>645</v>
      </c>
      <c r="H7" s="68">
        <v>86190</v>
      </c>
      <c r="I7" s="68">
        <v>84377</v>
      </c>
    </row>
    <row r="8" spans="1:17" ht="15" customHeight="1" x14ac:dyDescent="0.25">
      <c r="A8" s="67" t="s">
        <v>43</v>
      </c>
      <c r="B8" s="68">
        <v>247</v>
      </c>
      <c r="C8" s="68">
        <v>212</v>
      </c>
      <c r="D8" s="68">
        <v>397109</v>
      </c>
      <c r="E8" s="68">
        <v>405855</v>
      </c>
      <c r="F8" s="68">
        <v>584</v>
      </c>
      <c r="G8" s="68">
        <v>503</v>
      </c>
      <c r="H8" s="68">
        <v>53330</v>
      </c>
      <c r="I8" s="68">
        <v>48487</v>
      </c>
    </row>
    <row r="9" spans="1:17" ht="15" customHeight="1" x14ac:dyDescent="0.25">
      <c r="A9" s="67" t="s">
        <v>44</v>
      </c>
      <c r="B9" s="68">
        <v>103</v>
      </c>
      <c r="C9" s="68">
        <v>97</v>
      </c>
      <c r="D9" s="68">
        <v>384944</v>
      </c>
      <c r="E9" s="68">
        <v>366454</v>
      </c>
      <c r="F9" s="68">
        <v>270</v>
      </c>
      <c r="G9" s="68">
        <v>226</v>
      </c>
      <c r="H9" s="68">
        <v>20018</v>
      </c>
      <c r="I9" s="68">
        <v>19329</v>
      </c>
    </row>
    <row r="10" spans="1:17" ht="15" customHeight="1" x14ac:dyDescent="0.25">
      <c r="A10" s="67" t="s">
        <v>45</v>
      </c>
      <c r="B10" s="68">
        <v>180</v>
      </c>
      <c r="C10" s="68">
        <v>161</v>
      </c>
      <c r="D10" s="68">
        <v>479896</v>
      </c>
      <c r="E10" s="68">
        <v>524450</v>
      </c>
      <c r="F10" s="68">
        <v>550</v>
      </c>
      <c r="G10" s="68">
        <v>410</v>
      </c>
      <c r="H10" s="68">
        <v>34084</v>
      </c>
      <c r="I10" s="68">
        <v>25928</v>
      </c>
    </row>
    <row r="11" spans="1:17" ht="15" customHeight="1" x14ac:dyDescent="0.25">
      <c r="A11" s="67" t="s">
        <v>46</v>
      </c>
      <c r="B11" s="68">
        <v>181</v>
      </c>
      <c r="C11" s="68">
        <v>185</v>
      </c>
      <c r="D11" s="68">
        <v>337516</v>
      </c>
      <c r="E11" s="68">
        <v>322513</v>
      </c>
      <c r="F11" s="68">
        <v>506</v>
      </c>
      <c r="G11" s="68">
        <v>480</v>
      </c>
      <c r="H11" s="68">
        <v>68544</v>
      </c>
      <c r="I11" s="68">
        <v>60944</v>
      </c>
    </row>
    <row r="12" spans="1:17" ht="15" customHeight="1" x14ac:dyDescent="0.25">
      <c r="A12" s="67" t="s">
        <v>47</v>
      </c>
      <c r="B12" s="68">
        <v>306</v>
      </c>
      <c r="C12" s="68">
        <v>255</v>
      </c>
      <c r="D12" s="68">
        <v>468012</v>
      </c>
      <c r="E12" s="68">
        <v>411125</v>
      </c>
      <c r="F12" s="68">
        <v>982</v>
      </c>
      <c r="G12" s="68">
        <v>748</v>
      </c>
      <c r="H12" s="68">
        <v>39974</v>
      </c>
      <c r="I12" s="68">
        <v>44585</v>
      </c>
    </row>
    <row r="13" spans="1:17" ht="15" customHeight="1" x14ac:dyDescent="0.25">
      <c r="A13" s="67" t="s">
        <v>48</v>
      </c>
      <c r="B13" s="68">
        <v>240</v>
      </c>
      <c r="C13" s="68">
        <v>231</v>
      </c>
      <c r="D13" s="68">
        <v>371053</v>
      </c>
      <c r="E13" s="68">
        <v>389137</v>
      </c>
      <c r="F13" s="68">
        <v>557</v>
      </c>
      <c r="G13" s="68">
        <v>428</v>
      </c>
      <c r="H13" s="68">
        <v>58389</v>
      </c>
      <c r="I13" s="68">
        <v>59801</v>
      </c>
    </row>
    <row r="14" spans="1:17" ht="15" customHeight="1" x14ac:dyDescent="0.25">
      <c r="A14" s="67" t="s">
        <v>49</v>
      </c>
      <c r="B14" s="68">
        <v>231</v>
      </c>
      <c r="C14" s="68">
        <v>249</v>
      </c>
      <c r="D14" s="68">
        <v>271474</v>
      </c>
      <c r="E14" s="68">
        <v>297476</v>
      </c>
      <c r="F14" s="68">
        <v>708</v>
      </c>
      <c r="G14" s="68">
        <v>703</v>
      </c>
      <c r="H14" s="68">
        <v>48308</v>
      </c>
      <c r="I14" s="68">
        <v>48184</v>
      </c>
    </row>
    <row r="15" spans="1:17" ht="15" customHeight="1" x14ac:dyDescent="0.25">
      <c r="A15" s="67" t="s">
        <v>50</v>
      </c>
      <c r="B15" s="68">
        <v>345</v>
      </c>
      <c r="C15" s="68">
        <v>357</v>
      </c>
      <c r="D15" s="68">
        <v>1156332</v>
      </c>
      <c r="E15" s="68">
        <v>1252353</v>
      </c>
      <c r="F15" s="68">
        <v>1157</v>
      </c>
      <c r="G15" s="68">
        <v>826</v>
      </c>
      <c r="H15" s="68">
        <v>190921</v>
      </c>
      <c r="I15" s="68">
        <v>141670</v>
      </c>
    </row>
    <row r="16" spans="1:17" ht="15" customHeight="1" x14ac:dyDescent="0.25">
      <c r="A16" s="67" t="s">
        <v>51</v>
      </c>
      <c r="B16" s="68">
        <v>180</v>
      </c>
      <c r="C16" s="68">
        <v>196</v>
      </c>
      <c r="D16" s="68">
        <v>470039</v>
      </c>
      <c r="E16" s="68">
        <v>515958</v>
      </c>
      <c r="F16" s="68">
        <v>587</v>
      </c>
      <c r="G16" s="68">
        <v>653</v>
      </c>
      <c r="H16" s="68">
        <v>97545</v>
      </c>
      <c r="I16" s="68">
        <v>174541</v>
      </c>
    </row>
    <row r="17" spans="1:13" ht="15" customHeight="1" x14ac:dyDescent="0.25">
      <c r="A17" s="67" t="s">
        <v>52</v>
      </c>
      <c r="B17" s="68">
        <v>194</v>
      </c>
      <c r="C17" s="68">
        <v>199</v>
      </c>
      <c r="D17" s="68">
        <v>810525</v>
      </c>
      <c r="E17" s="68">
        <v>951334</v>
      </c>
      <c r="F17" s="68">
        <v>605</v>
      </c>
      <c r="G17" s="68">
        <v>735</v>
      </c>
      <c r="H17" s="68">
        <v>86533</v>
      </c>
      <c r="I17" s="68">
        <v>234475</v>
      </c>
      <c r="L17" s="69"/>
    </row>
    <row r="18" spans="1:13" ht="15" customHeight="1" x14ac:dyDescent="0.25">
      <c r="A18" s="70" t="s">
        <v>53</v>
      </c>
      <c r="B18" s="71">
        <v>244</v>
      </c>
      <c r="C18" s="71">
        <v>272</v>
      </c>
      <c r="D18" s="71">
        <v>754680</v>
      </c>
      <c r="E18" s="71">
        <v>750663</v>
      </c>
      <c r="F18" s="71">
        <v>786</v>
      </c>
      <c r="G18" s="71">
        <v>1006</v>
      </c>
      <c r="H18" s="71">
        <v>94154</v>
      </c>
      <c r="I18" s="71">
        <v>134689</v>
      </c>
    </row>
    <row r="19" spans="1:13" ht="15" customHeight="1" x14ac:dyDescent="0.2">
      <c r="A19" s="70" t="s">
        <v>10</v>
      </c>
      <c r="B19" s="98">
        <v>3610</v>
      </c>
      <c r="C19" s="98">
        <v>3480</v>
      </c>
      <c r="D19" s="98">
        <v>13104162</v>
      </c>
      <c r="E19" s="98">
        <v>12824201</v>
      </c>
      <c r="F19" s="98">
        <v>11314</v>
      </c>
      <c r="G19" s="98">
        <v>10274</v>
      </c>
      <c r="H19" s="98">
        <v>1253255</v>
      </c>
      <c r="I19" s="99">
        <v>1431662</v>
      </c>
      <c r="M19" s="72"/>
    </row>
    <row r="20" spans="1:13" ht="15" x14ac:dyDescent="0.2">
      <c r="A20" s="70" t="s">
        <v>228</v>
      </c>
      <c r="B20" s="98">
        <v>257.85714285714283</v>
      </c>
      <c r="C20" s="98">
        <v>248.57142857142858</v>
      </c>
      <c r="D20" s="98">
        <v>936011.57142857148</v>
      </c>
      <c r="E20" s="98">
        <v>916014.35714285716</v>
      </c>
      <c r="F20" s="98">
        <v>808</v>
      </c>
      <c r="G20" s="98">
        <v>733.85714285714289</v>
      </c>
      <c r="H20" s="98">
        <v>89518.21428571429</v>
      </c>
      <c r="I20" s="99">
        <v>102261.57142857143</v>
      </c>
    </row>
    <row r="22" spans="1:13" ht="15" x14ac:dyDescent="0.25">
      <c r="A22"/>
      <c r="B22"/>
      <c r="C22"/>
      <c r="D22"/>
    </row>
    <row r="23" spans="1:13" ht="15" x14ac:dyDescent="0.25">
      <c r="A23"/>
      <c r="B23"/>
      <c r="C23"/>
      <c r="D23"/>
    </row>
    <row r="24" spans="1:13" ht="15" x14ac:dyDescent="0.25">
      <c r="A24"/>
      <c r="B24"/>
      <c r="C24"/>
      <c r="D24"/>
    </row>
    <row r="25" spans="1:13" ht="15" x14ac:dyDescent="0.25">
      <c r="A25"/>
      <c r="B25"/>
      <c r="C25"/>
      <c r="D25"/>
    </row>
    <row r="26" spans="1:13" ht="15" x14ac:dyDescent="0.25">
      <c r="A26"/>
      <c r="B26"/>
      <c r="C26"/>
      <c r="D26"/>
    </row>
    <row r="27" spans="1:13" ht="15" x14ac:dyDescent="0.25">
      <c r="A27"/>
      <c r="B27"/>
      <c r="C27"/>
      <c r="D27"/>
    </row>
    <row r="28" spans="1:13" ht="15" x14ac:dyDescent="0.25">
      <c r="A28"/>
      <c r="B28"/>
      <c r="C28"/>
      <c r="D28"/>
    </row>
    <row r="29" spans="1:13" ht="15" x14ac:dyDescent="0.25">
      <c r="A29"/>
      <c r="B29"/>
      <c r="C29"/>
      <c r="D29"/>
    </row>
    <row r="30" spans="1:13" ht="15" x14ac:dyDescent="0.25">
      <c r="A30"/>
      <c r="B30"/>
      <c r="C30"/>
      <c r="D30"/>
    </row>
    <row r="31" spans="1:13" ht="15" x14ac:dyDescent="0.25">
      <c r="A31"/>
      <c r="B31"/>
      <c r="C31"/>
      <c r="D31"/>
    </row>
    <row r="32" spans="1:13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</sheetData>
  <mergeCells count="6">
    <mergeCell ref="A2:I2"/>
    <mergeCell ref="A3:A4"/>
    <mergeCell ref="B3:C3"/>
    <mergeCell ref="D3:E3"/>
    <mergeCell ref="F3:G3"/>
    <mergeCell ref="H3:I3"/>
  </mergeCells>
  <pageMargins left="0.7" right="0.7" top="0.78749999999999998" bottom="0.78749999999999998" header="0.511811023622047" footer="0.511811023622047"/>
  <pageSetup paperSize="9" scale="9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21</vt:i4>
      </vt:variant>
    </vt:vector>
  </HeadingPairs>
  <TitlesOfParts>
    <vt:vector size="34" baseType="lpstr">
      <vt:lpstr>1.1</vt:lpstr>
      <vt:lpstr>1.2</vt:lpstr>
      <vt:lpstr>2.1</vt:lpstr>
      <vt:lpstr>1.3</vt:lpstr>
      <vt:lpstr>2.2</vt:lpstr>
      <vt:lpstr>2.3</vt:lpstr>
      <vt:lpstr>2.4</vt:lpstr>
      <vt:lpstr>3.1</vt:lpstr>
      <vt:lpstr>3.2</vt:lpstr>
      <vt:lpstr>3.3</vt:lpstr>
      <vt:lpstr>3.4</vt:lpstr>
      <vt:lpstr>4.1</vt:lpstr>
      <vt:lpstr>4.2</vt:lpstr>
      <vt:lpstr>'4.1'!Databaze</vt:lpstr>
      <vt:lpstr>'4.2'!Databaze</vt:lpstr>
      <vt:lpstr>'2.2'!DataStati09</vt:lpstr>
      <vt:lpstr>'4.2'!návštěvníci</vt:lpstr>
      <vt:lpstr>'1.3'!Názvy_tisku</vt:lpstr>
      <vt:lpstr>'2.1'!Názvy_tisku</vt:lpstr>
      <vt:lpstr>'2.2'!Názvy_tisku</vt:lpstr>
      <vt:lpstr>'2.4'!Názvy_tisku</vt:lpstr>
      <vt:lpstr>'1.1'!Oblast_tisku</vt:lpstr>
      <vt:lpstr>'1.2'!Oblast_tisku</vt:lpstr>
      <vt:lpstr>'1.3'!Oblast_tisku</vt:lpstr>
      <vt:lpstr>'2.1'!Oblast_tisku</vt:lpstr>
      <vt:lpstr>'2.2'!Oblast_tisku</vt:lpstr>
      <vt:lpstr>'2.3'!Oblast_tisku</vt:lpstr>
      <vt:lpstr>'2.4'!Oblast_tisku</vt:lpstr>
      <vt:lpstr>'3.1'!Oblast_tisku</vt:lpstr>
      <vt:lpstr>'3.2'!Oblast_tisku</vt:lpstr>
      <vt:lpstr>'3.3'!Oblast_tisku</vt:lpstr>
      <vt:lpstr>'3.4'!Oblast_tisku</vt:lpstr>
      <vt:lpstr>'4.1'!Oblast_tisku</vt:lpstr>
      <vt:lpstr>'4.2'!Oblast_tisku</vt:lpstr>
    </vt:vector>
  </TitlesOfParts>
  <Company>NIPOS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 Richtr</dc:creator>
  <dc:description/>
  <cp:lastModifiedBy>Bohuslav Vondruška</cp:lastModifiedBy>
  <cp:revision>24</cp:revision>
  <cp:lastPrinted>2024-09-04T12:58:12Z</cp:lastPrinted>
  <dcterms:created xsi:type="dcterms:W3CDTF">2015-07-21T12:09:11Z</dcterms:created>
  <dcterms:modified xsi:type="dcterms:W3CDTF">2025-11-24T19:32:11Z</dcterms:modified>
  <dc:language>cs-CZ</dc:language>
</cp:coreProperties>
</file>